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TESORERIA\3 TESORERIA 2019\7I.E PERLA DEL CITARA\"/>
    </mc:Choice>
  </mc:AlternateContent>
  <bookViews>
    <workbookView xWindow="0" yWindow="0" windowWidth="12240" windowHeight="7755" tabRatio="942"/>
  </bookViews>
  <sheets>
    <sheet name="INGRESOS" sheetId="4" r:id="rId1"/>
    <sheet name="EGRESOS" sheetId="5" r:id="rId2"/>
    <sheet name="PLAN ANUAL ADQUISIONES" sheetId="6" r:id="rId3"/>
    <sheet name="F.Ingresos" sheetId="7" state="hidden" r:id="rId4"/>
    <sheet name="F.Egresos" sheetId="8" state="hidden" r:id="rId5"/>
    <sheet name="Muestra2016" sheetId="9" state="hidden" r:id="rId6"/>
    <sheet name="Resumen2017" sheetId="10" state="hidden" r:id="rId7"/>
  </sheets>
  <definedNames>
    <definedName name="_xlnm._FilterDatabase" localSheetId="4" hidden="1">F.Egresos!$A$1:$T$88</definedName>
    <definedName name="_xlnm._FilterDatabase" localSheetId="3" hidden="1">F.Ingresos!$A$1:$T$99</definedName>
    <definedName name="_xlnm._FilterDatabase" localSheetId="2" hidden="1">'PLAN ANUAL ADQUISIONES'!$A$20:$I$20</definedName>
    <definedName name="_xlnm.Print_Area" localSheetId="1">EGRESOS!$B$1:$D$89</definedName>
    <definedName name="_xlnm.Print_Area" localSheetId="0">INGRESOS!$B$1:$D$94</definedName>
  </definedNames>
  <calcPr calcId="152511"/>
</workbook>
</file>

<file path=xl/calcChain.xml><?xml version="1.0" encoding="utf-8"?>
<calcChain xmlns="http://schemas.openxmlformats.org/spreadsheetml/2006/main">
  <c r="G54" i="6" l="1"/>
  <c r="G53" i="6" l="1"/>
  <c r="H48" i="6"/>
  <c r="G48" i="6"/>
  <c r="G45" i="6"/>
  <c r="G40" i="6"/>
  <c r="G34" i="6"/>
  <c r="H33" i="6"/>
  <c r="H32" i="6"/>
  <c r="H31" i="6"/>
  <c r="H30" i="6"/>
  <c r="H29" i="6"/>
  <c r="G27" i="6"/>
  <c r="H23" i="6"/>
  <c r="G23" i="6"/>
  <c r="D34" i="5"/>
  <c r="D30" i="5"/>
  <c r="D28" i="5"/>
  <c r="H34" i="6" l="1"/>
  <c r="D22" i="5"/>
  <c r="D20" i="5"/>
  <c r="D18" i="5"/>
  <c r="D10" i="5"/>
  <c r="D12" i="5"/>
  <c r="D53" i="4"/>
  <c r="D16" i="5" l="1"/>
  <c r="D26" i="4"/>
  <c r="D37" i="4" l="1"/>
  <c r="D33" i="4" s="1"/>
  <c r="D10" i="4" l="1"/>
  <c r="D9" i="4" s="1"/>
  <c r="D7" i="4" s="1"/>
  <c r="D20" i="4"/>
  <c r="D9" i="5" l="1"/>
  <c r="D8" i="5" s="1"/>
  <c r="H44" i="6"/>
  <c r="H45" i="6" s="1"/>
  <c r="H52" i="6"/>
  <c r="H53" i="6" s="1"/>
  <c r="H39" i="6" l="1"/>
  <c r="H38" i="6"/>
  <c r="H37" i="6"/>
  <c r="H36" i="6"/>
  <c r="H26" i="6"/>
  <c r="H27" i="6" s="1"/>
  <c r="H40" i="6" l="1"/>
  <c r="H54" i="6" s="1"/>
  <c r="T87" i="8"/>
  <c r="S87" i="8"/>
  <c r="R87" i="8"/>
  <c r="Q87" i="8"/>
  <c r="P87" i="8"/>
  <c r="O87" i="8"/>
  <c r="N87" i="8"/>
  <c r="M87" i="8"/>
  <c r="L87" i="8"/>
  <c r="K87" i="8"/>
  <c r="J87" i="8"/>
  <c r="I87" i="8"/>
  <c r="F86" i="8"/>
  <c r="T85" i="8"/>
  <c r="S85" i="8"/>
  <c r="R85" i="8"/>
  <c r="Q85" i="8"/>
  <c r="P85" i="8"/>
  <c r="O85" i="8"/>
  <c r="N85" i="8"/>
  <c r="M85" i="8"/>
  <c r="L85" i="8"/>
  <c r="K85" i="8"/>
  <c r="J85" i="8"/>
  <c r="I85" i="8"/>
  <c r="T84" i="8"/>
  <c r="S84" i="8"/>
  <c r="R84" i="8"/>
  <c r="Q84" i="8"/>
  <c r="P84" i="8"/>
  <c r="O84" i="8"/>
  <c r="N84" i="8"/>
  <c r="M84" i="8"/>
  <c r="L84" i="8"/>
  <c r="K84" i="8"/>
  <c r="J84" i="8"/>
  <c r="I84" i="8"/>
  <c r="F83" i="8"/>
  <c r="T82" i="8"/>
  <c r="S82" i="8"/>
  <c r="R82" i="8"/>
  <c r="Q82" i="8"/>
  <c r="P82" i="8"/>
  <c r="O82" i="8"/>
  <c r="N82" i="8"/>
  <c r="M82" i="8"/>
  <c r="L82" i="8"/>
  <c r="K82" i="8"/>
  <c r="J82" i="8"/>
  <c r="I82" i="8"/>
  <c r="T81" i="8"/>
  <c r="S81" i="8"/>
  <c r="R81" i="8"/>
  <c r="Q81" i="8"/>
  <c r="P81" i="8"/>
  <c r="O81" i="8"/>
  <c r="N81" i="8"/>
  <c r="M81" i="8"/>
  <c r="L81" i="8"/>
  <c r="K81" i="8"/>
  <c r="J81" i="8"/>
  <c r="I81" i="8"/>
  <c r="F80" i="8"/>
  <c r="T79" i="8"/>
  <c r="S79" i="8"/>
  <c r="R79" i="8"/>
  <c r="Q79" i="8"/>
  <c r="P79" i="8"/>
  <c r="O79" i="8"/>
  <c r="N79" i="8"/>
  <c r="M79" i="8"/>
  <c r="L79" i="8"/>
  <c r="K79" i="8"/>
  <c r="J79" i="8"/>
  <c r="I79" i="8"/>
  <c r="T78" i="8"/>
  <c r="S78" i="8"/>
  <c r="R78" i="8"/>
  <c r="Q78" i="8"/>
  <c r="P78" i="8"/>
  <c r="O78" i="8"/>
  <c r="N78" i="8"/>
  <c r="M78" i="8"/>
  <c r="L78" i="8"/>
  <c r="K78" i="8"/>
  <c r="J78" i="8"/>
  <c r="I78" i="8"/>
  <c r="F77" i="8"/>
  <c r="T76" i="8"/>
  <c r="S76" i="8"/>
  <c r="R76" i="8"/>
  <c r="Q76" i="8"/>
  <c r="P76" i="8"/>
  <c r="O76" i="8"/>
  <c r="N76" i="8"/>
  <c r="M76" i="8"/>
  <c r="L76" i="8"/>
  <c r="K76" i="8"/>
  <c r="J76" i="8"/>
  <c r="I76" i="8"/>
  <c r="T75" i="8"/>
  <c r="S75" i="8"/>
  <c r="R75" i="8"/>
  <c r="Q75" i="8"/>
  <c r="P75" i="8"/>
  <c r="O75" i="8"/>
  <c r="N75" i="8"/>
  <c r="M75" i="8"/>
  <c r="L75" i="8"/>
  <c r="K75" i="8"/>
  <c r="J75" i="8"/>
  <c r="I75" i="8"/>
  <c r="F74" i="8"/>
  <c r="T73" i="8"/>
  <c r="S73" i="8"/>
  <c r="S72" i="8" s="1"/>
  <c r="R73" i="8"/>
  <c r="R72" i="8" s="1"/>
  <c r="Q73" i="8"/>
  <c r="P73" i="8"/>
  <c r="P72" i="8" s="1"/>
  <c r="O73" i="8"/>
  <c r="O72" i="8" s="1"/>
  <c r="N73" i="8"/>
  <c r="N72" i="8" s="1"/>
  <c r="M73" i="8"/>
  <c r="L73" i="8"/>
  <c r="L72" i="8" s="1"/>
  <c r="K73" i="8"/>
  <c r="K72" i="8" s="1"/>
  <c r="J73" i="8"/>
  <c r="J72" i="8" s="1"/>
  <c r="I73" i="8"/>
  <c r="T72" i="8"/>
  <c r="Q72" i="8"/>
  <c r="M72" i="8"/>
  <c r="I72" i="8"/>
  <c r="F70" i="8"/>
  <c r="T69" i="8"/>
  <c r="S69" i="8"/>
  <c r="R69" i="8"/>
  <c r="Q69" i="8"/>
  <c r="P69" i="8"/>
  <c r="O69" i="8"/>
  <c r="N69" i="8"/>
  <c r="M69" i="8"/>
  <c r="L69" i="8"/>
  <c r="K69" i="8"/>
  <c r="J69" i="8"/>
  <c r="I69" i="8"/>
  <c r="T68" i="8"/>
  <c r="S68" i="8"/>
  <c r="R68" i="8"/>
  <c r="Q68" i="8"/>
  <c r="P68" i="8"/>
  <c r="O68" i="8"/>
  <c r="N68" i="8"/>
  <c r="M68" i="8"/>
  <c r="L68" i="8"/>
  <c r="K68" i="8"/>
  <c r="J68" i="8"/>
  <c r="I68" i="8"/>
  <c r="T67" i="8"/>
  <c r="S67" i="8"/>
  <c r="R67" i="8"/>
  <c r="Q67" i="8"/>
  <c r="P67" i="8"/>
  <c r="O67" i="8"/>
  <c r="N67" i="8"/>
  <c r="M67" i="8"/>
  <c r="L67" i="8"/>
  <c r="K67" i="8"/>
  <c r="J67" i="8"/>
  <c r="I67" i="8"/>
  <c r="F66" i="8"/>
  <c r="T65" i="8"/>
  <c r="S65" i="8"/>
  <c r="R65" i="8"/>
  <c r="Q65" i="8"/>
  <c r="P65" i="8"/>
  <c r="O65" i="8"/>
  <c r="N65" i="8"/>
  <c r="M65" i="8"/>
  <c r="L65" i="8"/>
  <c r="K65" i="8"/>
  <c r="J65" i="8"/>
  <c r="I65" i="8"/>
  <c r="T64" i="8"/>
  <c r="S64" i="8"/>
  <c r="R64" i="8"/>
  <c r="Q64" i="8"/>
  <c r="P64" i="8"/>
  <c r="O64" i="8"/>
  <c r="N64" i="8"/>
  <c r="M64" i="8"/>
  <c r="L64" i="8"/>
  <c r="K64" i="8"/>
  <c r="J64" i="8"/>
  <c r="I64" i="8"/>
  <c r="T63" i="8"/>
  <c r="S63" i="8"/>
  <c r="R63" i="8"/>
  <c r="Q63" i="8"/>
  <c r="P63" i="8"/>
  <c r="O63" i="8"/>
  <c r="N63" i="8"/>
  <c r="M63" i="8"/>
  <c r="L63" i="8"/>
  <c r="K63" i="8"/>
  <c r="J63" i="8"/>
  <c r="I63" i="8"/>
  <c r="F62" i="8"/>
  <c r="T61" i="8"/>
  <c r="S61" i="8"/>
  <c r="R61" i="8"/>
  <c r="Q61" i="8"/>
  <c r="P61" i="8"/>
  <c r="O61" i="8"/>
  <c r="N61" i="8"/>
  <c r="M61" i="8"/>
  <c r="L61" i="8"/>
  <c r="K61" i="8"/>
  <c r="J61" i="8"/>
  <c r="I61" i="8"/>
  <c r="T60" i="8"/>
  <c r="S60" i="8"/>
  <c r="R60" i="8"/>
  <c r="Q60" i="8"/>
  <c r="P60" i="8"/>
  <c r="O60" i="8"/>
  <c r="N60" i="8"/>
  <c r="M60" i="8"/>
  <c r="L60" i="8"/>
  <c r="K60" i="8"/>
  <c r="J60" i="8"/>
  <c r="I60" i="8"/>
  <c r="T59" i="8"/>
  <c r="S59" i="8"/>
  <c r="R59" i="8"/>
  <c r="Q59" i="8"/>
  <c r="P59" i="8"/>
  <c r="O59" i="8"/>
  <c r="N59" i="8"/>
  <c r="M59" i="8"/>
  <c r="L59" i="8"/>
  <c r="K59" i="8"/>
  <c r="J59" i="8"/>
  <c r="I59" i="8"/>
  <c r="F58" i="8"/>
  <c r="T57" i="8"/>
  <c r="S57" i="8"/>
  <c r="R57" i="8"/>
  <c r="Q57" i="8"/>
  <c r="P57" i="8"/>
  <c r="O57" i="8"/>
  <c r="N57" i="8"/>
  <c r="M57" i="8"/>
  <c r="L57" i="8"/>
  <c r="K57" i="8"/>
  <c r="J57" i="8"/>
  <c r="I57" i="8"/>
  <c r="T56" i="8"/>
  <c r="S56" i="8"/>
  <c r="R56" i="8"/>
  <c r="Q56" i="8"/>
  <c r="P56" i="8"/>
  <c r="O56" i="8"/>
  <c r="N56" i="8"/>
  <c r="M56" i="8"/>
  <c r="L56" i="8"/>
  <c r="K56" i="8"/>
  <c r="J56" i="8"/>
  <c r="I56" i="8"/>
  <c r="T55" i="8"/>
  <c r="S55" i="8"/>
  <c r="R55" i="8"/>
  <c r="Q55" i="8"/>
  <c r="P55" i="8"/>
  <c r="O55" i="8"/>
  <c r="N55" i="8"/>
  <c r="M55" i="8"/>
  <c r="L55" i="8"/>
  <c r="K55" i="8"/>
  <c r="J55" i="8"/>
  <c r="I55" i="8"/>
  <c r="T52" i="8"/>
  <c r="S52" i="8"/>
  <c r="R52" i="8"/>
  <c r="Q52" i="8"/>
  <c r="P52" i="8"/>
  <c r="O52" i="8"/>
  <c r="N52" i="8"/>
  <c r="M52" i="8"/>
  <c r="L52" i="8"/>
  <c r="K52" i="8"/>
  <c r="J52" i="8"/>
  <c r="I52" i="8"/>
  <c r="F51" i="8"/>
  <c r="F49" i="8"/>
  <c r="T47" i="8"/>
  <c r="S47" i="8"/>
  <c r="R47" i="8"/>
  <c r="Q47" i="8"/>
  <c r="P47" i="8"/>
  <c r="O47" i="8"/>
  <c r="N47" i="8"/>
  <c r="M47" i="8"/>
  <c r="L47" i="8"/>
  <c r="K47" i="8"/>
  <c r="J47" i="8"/>
  <c r="I47" i="8"/>
  <c r="T46" i="8"/>
  <c r="S46" i="8"/>
  <c r="R46" i="8"/>
  <c r="Q46" i="8"/>
  <c r="P46" i="8"/>
  <c r="O46" i="8"/>
  <c r="N46" i="8"/>
  <c r="M46" i="8"/>
  <c r="L46" i="8"/>
  <c r="K46" i="8"/>
  <c r="J46" i="8"/>
  <c r="I46" i="8"/>
  <c r="T45" i="8"/>
  <c r="S45" i="8"/>
  <c r="R45" i="8"/>
  <c r="Q45" i="8"/>
  <c r="P45" i="8"/>
  <c r="O45" i="8"/>
  <c r="N45" i="8"/>
  <c r="M45" i="8"/>
  <c r="L45" i="8"/>
  <c r="K45" i="8"/>
  <c r="J45" i="8"/>
  <c r="I45" i="8"/>
  <c r="F44" i="8"/>
  <c r="F43" i="8"/>
  <c r="T42" i="8"/>
  <c r="S42" i="8"/>
  <c r="R42" i="8"/>
  <c r="Q42" i="8"/>
  <c r="P42" i="8"/>
  <c r="O42" i="8"/>
  <c r="N42" i="8"/>
  <c r="M42" i="8"/>
  <c r="L42" i="8"/>
  <c r="K42" i="8"/>
  <c r="J42" i="8"/>
  <c r="I42" i="8"/>
  <c r="F41" i="8"/>
  <c r="T40" i="8"/>
  <c r="S40" i="8"/>
  <c r="R40" i="8"/>
  <c r="Q40" i="8"/>
  <c r="P40" i="8"/>
  <c r="O40" i="8"/>
  <c r="N40" i="8"/>
  <c r="M40" i="8"/>
  <c r="L40" i="8"/>
  <c r="K40" i="8"/>
  <c r="J40" i="8"/>
  <c r="I40" i="8"/>
  <c r="F39" i="8"/>
  <c r="F38" i="8"/>
  <c r="T37" i="8"/>
  <c r="S37" i="8"/>
  <c r="R37" i="8"/>
  <c r="Q37" i="8"/>
  <c r="P37" i="8"/>
  <c r="O37" i="8"/>
  <c r="N37" i="8"/>
  <c r="M37" i="8"/>
  <c r="L37" i="8"/>
  <c r="K37" i="8"/>
  <c r="J37" i="8"/>
  <c r="I37" i="8"/>
  <c r="F36" i="8"/>
  <c r="T35" i="8"/>
  <c r="S35" i="8"/>
  <c r="R35" i="8"/>
  <c r="Q35" i="8"/>
  <c r="P35" i="8"/>
  <c r="O35" i="8"/>
  <c r="N35" i="8"/>
  <c r="M35" i="8"/>
  <c r="L35" i="8"/>
  <c r="K35" i="8"/>
  <c r="J35" i="8"/>
  <c r="I35" i="8"/>
  <c r="F34" i="8"/>
  <c r="T33" i="8"/>
  <c r="S33" i="8"/>
  <c r="R33" i="8"/>
  <c r="Q33" i="8"/>
  <c r="P33" i="8"/>
  <c r="O33" i="8"/>
  <c r="N33" i="8"/>
  <c r="M33" i="8"/>
  <c r="L33" i="8"/>
  <c r="K33" i="8"/>
  <c r="J33" i="8"/>
  <c r="I33" i="8"/>
  <c r="F32" i="8"/>
  <c r="T31" i="8"/>
  <c r="S31" i="8"/>
  <c r="R31" i="8"/>
  <c r="Q31" i="8"/>
  <c r="P31" i="8"/>
  <c r="O31" i="8"/>
  <c r="N31" i="8"/>
  <c r="M31" i="8"/>
  <c r="L31" i="8"/>
  <c r="K31" i="8"/>
  <c r="J31" i="8"/>
  <c r="I31" i="8"/>
  <c r="F30" i="8"/>
  <c r="T29" i="8"/>
  <c r="S29" i="8"/>
  <c r="R29" i="8"/>
  <c r="Q29" i="8"/>
  <c r="P29" i="8"/>
  <c r="O29" i="8"/>
  <c r="N29" i="8"/>
  <c r="M29" i="8"/>
  <c r="L29" i="8"/>
  <c r="K29" i="8"/>
  <c r="J29" i="8"/>
  <c r="I29" i="8"/>
  <c r="F28" i="8"/>
  <c r="F27" i="8"/>
  <c r="T26" i="8"/>
  <c r="S26" i="8"/>
  <c r="R26" i="8"/>
  <c r="Q26" i="8"/>
  <c r="P26" i="8"/>
  <c r="O26" i="8"/>
  <c r="N26" i="8"/>
  <c r="M26" i="8"/>
  <c r="L26" i="8"/>
  <c r="K26" i="8"/>
  <c r="J26" i="8"/>
  <c r="I26" i="8"/>
  <c r="F25" i="8"/>
  <c r="T24" i="8"/>
  <c r="S24" i="8"/>
  <c r="R24" i="8"/>
  <c r="Q24" i="8"/>
  <c r="P24" i="8"/>
  <c r="O24" i="8"/>
  <c r="N24" i="8"/>
  <c r="M24" i="8"/>
  <c r="L24" i="8"/>
  <c r="K24" i="8"/>
  <c r="J24" i="8"/>
  <c r="I24" i="8"/>
  <c r="F23" i="8"/>
  <c r="T22" i="8"/>
  <c r="S22" i="8"/>
  <c r="R22" i="8"/>
  <c r="Q22" i="8"/>
  <c r="P22" i="8"/>
  <c r="O22" i="8"/>
  <c r="N22" i="8"/>
  <c r="M22" i="8"/>
  <c r="L22" i="8"/>
  <c r="K22" i="8"/>
  <c r="J22" i="8"/>
  <c r="I22" i="8"/>
  <c r="F21" i="8"/>
  <c r="T20" i="8"/>
  <c r="S20" i="8"/>
  <c r="R20" i="8"/>
  <c r="Q20" i="8"/>
  <c r="P20" i="8"/>
  <c r="O20" i="8"/>
  <c r="N20" i="8"/>
  <c r="M20" i="8"/>
  <c r="L20" i="8"/>
  <c r="K20" i="8"/>
  <c r="J20" i="8"/>
  <c r="I20" i="8"/>
  <c r="F19" i="8"/>
  <c r="T18" i="8"/>
  <c r="S18" i="8"/>
  <c r="R18" i="8"/>
  <c r="Q18" i="8"/>
  <c r="P18" i="8"/>
  <c r="O18" i="8"/>
  <c r="N18" i="8"/>
  <c r="M18" i="8"/>
  <c r="L18" i="8"/>
  <c r="K18" i="8"/>
  <c r="J18" i="8"/>
  <c r="I18" i="8"/>
  <c r="F17" i="8"/>
  <c r="T16" i="8"/>
  <c r="S16" i="8"/>
  <c r="R16" i="8"/>
  <c r="Q16" i="8"/>
  <c r="P16" i="8"/>
  <c r="O16" i="8"/>
  <c r="N16" i="8"/>
  <c r="M16" i="8"/>
  <c r="L16" i="8"/>
  <c r="K16" i="8"/>
  <c r="J16" i="8"/>
  <c r="I16" i="8"/>
  <c r="F13" i="8"/>
  <c r="T12" i="8"/>
  <c r="S12" i="8"/>
  <c r="R12" i="8"/>
  <c r="Q12" i="8"/>
  <c r="P12" i="8"/>
  <c r="O12" i="8"/>
  <c r="N12" i="8"/>
  <c r="M12" i="8"/>
  <c r="L12" i="8"/>
  <c r="K12" i="8"/>
  <c r="J12" i="8"/>
  <c r="I12" i="8"/>
  <c r="T11" i="8"/>
  <c r="S11" i="8"/>
  <c r="R11" i="8"/>
  <c r="Q11" i="8"/>
  <c r="P11" i="8"/>
  <c r="O11" i="8"/>
  <c r="N11" i="8"/>
  <c r="M11" i="8"/>
  <c r="L11" i="8"/>
  <c r="K11" i="8"/>
  <c r="J11" i="8"/>
  <c r="I11" i="8"/>
  <c r="F10" i="8"/>
  <c r="T9" i="8"/>
  <c r="S9" i="8"/>
  <c r="R9" i="8"/>
  <c r="Q9" i="8"/>
  <c r="P9" i="8"/>
  <c r="O9" i="8"/>
  <c r="N9" i="8"/>
  <c r="M9" i="8"/>
  <c r="L9" i="8"/>
  <c r="K9" i="8"/>
  <c r="J9" i="8"/>
  <c r="I9" i="8"/>
  <c r="T8" i="8"/>
  <c r="S8" i="8"/>
  <c r="R8" i="8"/>
  <c r="Q8" i="8"/>
  <c r="P8" i="8"/>
  <c r="O8" i="8"/>
  <c r="N8" i="8"/>
  <c r="M8" i="8"/>
  <c r="L8" i="8"/>
  <c r="K8" i="8"/>
  <c r="J8" i="8"/>
  <c r="I8" i="8"/>
  <c r="F7" i="8"/>
  <c r="T6" i="8"/>
  <c r="S6" i="8"/>
  <c r="R6" i="8"/>
  <c r="Q6" i="8"/>
  <c r="P6" i="8"/>
  <c r="O6" i="8"/>
  <c r="N6" i="8"/>
  <c r="M6" i="8"/>
  <c r="L6" i="8"/>
  <c r="K6" i="8"/>
  <c r="J6" i="8"/>
  <c r="I6" i="8"/>
  <c r="T5" i="8"/>
  <c r="S5" i="8"/>
  <c r="R5" i="8"/>
  <c r="Q5" i="8"/>
  <c r="P5" i="8"/>
  <c r="O5" i="8"/>
  <c r="N5" i="8"/>
  <c r="M5" i="8"/>
  <c r="L5" i="8"/>
  <c r="K5" i="8"/>
  <c r="J5" i="8"/>
  <c r="I5" i="8"/>
  <c r="F99" i="7"/>
  <c r="F98" i="7"/>
  <c r="T97" i="7"/>
  <c r="S97" i="7"/>
  <c r="R97" i="7"/>
  <c r="Q97" i="7"/>
  <c r="P97" i="7"/>
  <c r="O97" i="7"/>
  <c r="N97" i="7"/>
  <c r="M97" i="7"/>
  <c r="L97" i="7"/>
  <c r="K97" i="7"/>
  <c r="J97" i="7"/>
  <c r="I97" i="7"/>
  <c r="T96" i="7"/>
  <c r="S96" i="7"/>
  <c r="R96" i="7"/>
  <c r="Q96" i="7"/>
  <c r="P96" i="7"/>
  <c r="O96" i="7"/>
  <c r="N96" i="7"/>
  <c r="M96" i="7"/>
  <c r="L96" i="7"/>
  <c r="K96" i="7"/>
  <c r="J96" i="7"/>
  <c r="I96" i="7"/>
  <c r="T95" i="7"/>
  <c r="S95" i="7"/>
  <c r="R95" i="7"/>
  <c r="Q95" i="7"/>
  <c r="P95" i="7"/>
  <c r="O95" i="7"/>
  <c r="N95" i="7"/>
  <c r="M95" i="7"/>
  <c r="L95" i="7"/>
  <c r="K95" i="7"/>
  <c r="J95" i="7"/>
  <c r="I95" i="7"/>
  <c r="F94" i="7"/>
  <c r="F92" i="7"/>
  <c r="T91" i="7"/>
  <c r="S91" i="7"/>
  <c r="R91" i="7"/>
  <c r="Q91" i="7"/>
  <c r="P91" i="7"/>
  <c r="O91" i="7"/>
  <c r="N91" i="7"/>
  <c r="M91" i="7"/>
  <c r="L91" i="7"/>
  <c r="K91" i="7"/>
  <c r="J91" i="7"/>
  <c r="I91" i="7"/>
  <c r="T90" i="7"/>
  <c r="S90" i="7"/>
  <c r="R90" i="7"/>
  <c r="Q90" i="7"/>
  <c r="P90" i="7"/>
  <c r="O90" i="7"/>
  <c r="N90" i="7"/>
  <c r="M90" i="7"/>
  <c r="L90" i="7"/>
  <c r="K90" i="7"/>
  <c r="J90" i="7"/>
  <c r="I90" i="7"/>
  <c r="T89" i="7"/>
  <c r="S89" i="7"/>
  <c r="R89" i="7"/>
  <c r="Q89" i="7"/>
  <c r="P89" i="7"/>
  <c r="O89" i="7"/>
  <c r="N89" i="7"/>
  <c r="M89" i="7"/>
  <c r="L89" i="7"/>
  <c r="K89" i="7"/>
  <c r="J89" i="7"/>
  <c r="I89" i="7"/>
  <c r="F87" i="7"/>
  <c r="T86" i="7"/>
  <c r="S86" i="7"/>
  <c r="R86" i="7"/>
  <c r="Q86" i="7"/>
  <c r="P86" i="7"/>
  <c r="O86" i="7"/>
  <c r="N86" i="7"/>
  <c r="M86" i="7"/>
  <c r="L86" i="7"/>
  <c r="K86" i="7"/>
  <c r="J86" i="7"/>
  <c r="I86" i="7"/>
  <c r="T85" i="7"/>
  <c r="S85" i="7"/>
  <c r="R85" i="7"/>
  <c r="Q85" i="7"/>
  <c r="P85" i="7"/>
  <c r="O85" i="7"/>
  <c r="N85" i="7"/>
  <c r="M85" i="7"/>
  <c r="L85" i="7"/>
  <c r="K85" i="7"/>
  <c r="J85" i="7"/>
  <c r="I85" i="7"/>
  <c r="F84" i="7"/>
  <c r="T83" i="7"/>
  <c r="S83" i="7"/>
  <c r="R83" i="7"/>
  <c r="R82" i="7" s="1"/>
  <c r="Q83" i="7"/>
  <c r="Q82" i="7" s="1"/>
  <c r="P83" i="7"/>
  <c r="O83" i="7"/>
  <c r="N83" i="7"/>
  <c r="M83" i="7"/>
  <c r="M82" i="7" s="1"/>
  <c r="L83" i="7"/>
  <c r="L82" i="7" s="1"/>
  <c r="K83" i="7"/>
  <c r="J83" i="7"/>
  <c r="J82" i="7" s="1"/>
  <c r="I83" i="7"/>
  <c r="I82" i="7" s="1"/>
  <c r="T82" i="7"/>
  <c r="S82" i="7"/>
  <c r="P82" i="7"/>
  <c r="O82" i="7"/>
  <c r="N82" i="7"/>
  <c r="K82" i="7"/>
  <c r="S81" i="7"/>
  <c r="F79" i="7"/>
  <c r="T78" i="7"/>
  <c r="S78" i="7"/>
  <c r="R78" i="7"/>
  <c r="Q78" i="7"/>
  <c r="P78" i="7"/>
  <c r="O78" i="7"/>
  <c r="N78" i="7"/>
  <c r="M78" i="7"/>
  <c r="L78" i="7"/>
  <c r="K78" i="7"/>
  <c r="J78" i="7"/>
  <c r="I78" i="7"/>
  <c r="T77" i="7"/>
  <c r="S77" i="7"/>
  <c r="R77" i="7"/>
  <c r="Q77" i="7"/>
  <c r="P77" i="7"/>
  <c r="O77" i="7"/>
  <c r="N77" i="7"/>
  <c r="M77" i="7"/>
  <c r="L77" i="7"/>
  <c r="K77" i="7"/>
  <c r="J77" i="7"/>
  <c r="I77" i="7"/>
  <c r="F76" i="7"/>
  <c r="T75" i="7"/>
  <c r="S75" i="7"/>
  <c r="R75" i="7"/>
  <c r="Q75" i="7"/>
  <c r="P75" i="7"/>
  <c r="O75" i="7"/>
  <c r="N75" i="7"/>
  <c r="M75" i="7"/>
  <c r="L75" i="7"/>
  <c r="K75" i="7"/>
  <c r="J75" i="7"/>
  <c r="I75" i="7"/>
  <c r="T74" i="7"/>
  <c r="S74" i="7"/>
  <c r="R74" i="7"/>
  <c r="Q74" i="7"/>
  <c r="P74" i="7"/>
  <c r="O74" i="7"/>
  <c r="N74" i="7"/>
  <c r="M74" i="7"/>
  <c r="L74" i="7"/>
  <c r="K74" i="7"/>
  <c r="J74" i="7"/>
  <c r="I74" i="7"/>
  <c r="F73" i="7"/>
  <c r="T72" i="7"/>
  <c r="S72" i="7"/>
  <c r="R72" i="7"/>
  <c r="Q72" i="7"/>
  <c r="P72" i="7"/>
  <c r="O72" i="7"/>
  <c r="N72" i="7"/>
  <c r="M72" i="7"/>
  <c r="L72" i="7"/>
  <c r="K72" i="7"/>
  <c r="J72" i="7"/>
  <c r="I72" i="7"/>
  <c r="T71" i="7"/>
  <c r="S71" i="7"/>
  <c r="R71" i="7"/>
  <c r="Q71" i="7"/>
  <c r="P71" i="7"/>
  <c r="O71" i="7"/>
  <c r="N71" i="7"/>
  <c r="M71" i="7"/>
  <c r="L71" i="7"/>
  <c r="K71" i="7"/>
  <c r="J71" i="7"/>
  <c r="I71" i="7"/>
  <c r="F69" i="7"/>
  <c r="F67" i="7"/>
  <c r="F65" i="7"/>
  <c r="F63" i="7"/>
  <c r="F61" i="7"/>
  <c r="T59" i="7"/>
  <c r="S59" i="7"/>
  <c r="R59" i="7"/>
  <c r="Q59" i="7"/>
  <c r="P59" i="7"/>
  <c r="O59" i="7"/>
  <c r="N59" i="7"/>
  <c r="M59" i="7"/>
  <c r="L59" i="7"/>
  <c r="K59" i="7"/>
  <c r="J59" i="7"/>
  <c r="I59" i="7"/>
  <c r="T58" i="7"/>
  <c r="S58" i="7"/>
  <c r="R58" i="7"/>
  <c r="Q58" i="7"/>
  <c r="P58" i="7"/>
  <c r="O58" i="7"/>
  <c r="N58" i="7"/>
  <c r="M58" i="7"/>
  <c r="L58" i="7"/>
  <c r="K58" i="7"/>
  <c r="J58" i="7"/>
  <c r="I58" i="7"/>
  <c r="T57" i="7"/>
  <c r="S57" i="7"/>
  <c r="R57" i="7"/>
  <c r="Q57" i="7"/>
  <c r="P57" i="7"/>
  <c r="O57" i="7"/>
  <c r="N57" i="7"/>
  <c r="M57" i="7"/>
  <c r="L57" i="7"/>
  <c r="K57" i="7"/>
  <c r="J57" i="7"/>
  <c r="I57" i="7"/>
  <c r="F56" i="7"/>
  <c r="T55" i="7"/>
  <c r="S55" i="7"/>
  <c r="R55" i="7"/>
  <c r="Q55" i="7"/>
  <c r="P55" i="7"/>
  <c r="O55" i="7"/>
  <c r="N55" i="7"/>
  <c r="M55" i="7"/>
  <c r="L55" i="7"/>
  <c r="K55" i="7"/>
  <c r="J55" i="7"/>
  <c r="I55" i="7"/>
  <c r="T54" i="7"/>
  <c r="S54" i="7"/>
  <c r="R54" i="7"/>
  <c r="Q54" i="7"/>
  <c r="P54" i="7"/>
  <c r="O54" i="7"/>
  <c r="N54" i="7"/>
  <c r="M54" i="7"/>
  <c r="L54" i="7"/>
  <c r="K54" i="7"/>
  <c r="J54" i="7"/>
  <c r="I54" i="7"/>
  <c r="T53" i="7"/>
  <c r="S53" i="7"/>
  <c r="R53" i="7"/>
  <c r="Q53" i="7"/>
  <c r="P53" i="7"/>
  <c r="O53" i="7"/>
  <c r="N53" i="7"/>
  <c r="M53" i="7"/>
  <c r="L53" i="7"/>
  <c r="K53" i="7"/>
  <c r="J53" i="7"/>
  <c r="I53" i="7"/>
  <c r="F51" i="7"/>
  <c r="T49" i="7"/>
  <c r="S49" i="7"/>
  <c r="R49" i="7"/>
  <c r="Q49" i="7"/>
  <c r="P49" i="7"/>
  <c r="O49" i="7"/>
  <c r="N49" i="7"/>
  <c r="M49" i="7"/>
  <c r="L49" i="7"/>
  <c r="L48" i="7" s="1"/>
  <c r="K49" i="7"/>
  <c r="K48" i="7" s="1"/>
  <c r="J49" i="7"/>
  <c r="J48" i="7" s="1"/>
  <c r="I49" i="7"/>
  <c r="I48" i="7" s="1"/>
  <c r="T48" i="7"/>
  <c r="S48" i="7"/>
  <c r="R48" i="7"/>
  <c r="Q48" i="7"/>
  <c r="P48" i="7"/>
  <c r="O48" i="7"/>
  <c r="N48" i="7"/>
  <c r="M48" i="7"/>
  <c r="F47" i="7"/>
  <c r="F45" i="7"/>
  <c r="F43" i="7"/>
  <c r="F41" i="7"/>
  <c r="F39" i="7"/>
  <c r="T37" i="7"/>
  <c r="S37" i="7"/>
  <c r="R37" i="7"/>
  <c r="Q37" i="7"/>
  <c r="P37" i="7"/>
  <c r="O37" i="7"/>
  <c r="N37" i="7"/>
  <c r="M37" i="7"/>
  <c r="L37" i="7"/>
  <c r="K37" i="7"/>
  <c r="J37" i="7"/>
  <c r="I37" i="7"/>
  <c r="T36" i="7"/>
  <c r="S36" i="7"/>
  <c r="R36" i="7"/>
  <c r="Q36" i="7"/>
  <c r="P36" i="7"/>
  <c r="O36" i="7"/>
  <c r="N36" i="7"/>
  <c r="M36" i="7"/>
  <c r="L36" i="7"/>
  <c r="K36" i="7"/>
  <c r="J36" i="7"/>
  <c r="I36" i="7"/>
  <c r="F35" i="7"/>
  <c r="F33" i="7"/>
  <c r="F31" i="7"/>
  <c r="F29" i="7"/>
  <c r="F27" i="7"/>
  <c r="T25" i="7"/>
  <c r="S25" i="7"/>
  <c r="R25" i="7"/>
  <c r="Q25" i="7"/>
  <c r="P25" i="7"/>
  <c r="O25" i="7"/>
  <c r="N25" i="7"/>
  <c r="M25" i="7"/>
  <c r="L25" i="7"/>
  <c r="K25" i="7"/>
  <c r="J25" i="7"/>
  <c r="I25" i="7"/>
  <c r="F24" i="7"/>
  <c r="F22" i="7"/>
  <c r="F20" i="7"/>
  <c r="F18" i="7"/>
  <c r="F16" i="7"/>
  <c r="F14" i="7"/>
  <c r="F12" i="7"/>
  <c r="F10" i="7"/>
  <c r="F8" i="7"/>
  <c r="T6" i="7"/>
  <c r="S6" i="7"/>
  <c r="R6" i="7"/>
  <c r="Q6" i="7"/>
  <c r="P6" i="7"/>
  <c r="O6" i="7"/>
  <c r="N6" i="7"/>
  <c r="M6" i="7"/>
  <c r="L6" i="7"/>
  <c r="K6" i="7"/>
  <c r="J6" i="7"/>
  <c r="I6" i="7"/>
  <c r="K5" i="7" l="1"/>
  <c r="O5" i="7"/>
  <c r="M71" i="8"/>
  <c r="J70" i="7"/>
  <c r="N70" i="7"/>
  <c r="R70" i="7"/>
  <c r="R52" i="7" s="1"/>
  <c r="T5" i="7"/>
  <c r="O81" i="7"/>
  <c r="J15" i="8"/>
  <c r="J14" i="8" s="1"/>
  <c r="N15" i="8"/>
  <c r="N14" i="8" s="1"/>
  <c r="I71" i="8"/>
  <c r="Q71" i="8"/>
  <c r="K71" i="8"/>
  <c r="O71" i="8"/>
  <c r="O54" i="8" s="1"/>
  <c r="S71" i="8"/>
  <c r="L5" i="7"/>
  <c r="P5" i="7"/>
  <c r="P4" i="7" s="1"/>
  <c r="P3" i="7" s="1"/>
  <c r="I5" i="7"/>
  <c r="M5" i="7"/>
  <c r="Q5" i="7"/>
  <c r="L70" i="7"/>
  <c r="L52" i="7" s="1"/>
  <c r="K4" i="8"/>
  <c r="O4" i="8"/>
  <c r="S4" i="8"/>
  <c r="I54" i="8"/>
  <c r="M54" i="8"/>
  <c r="T71" i="8"/>
  <c r="T54" i="8" s="1"/>
  <c r="I70" i="7"/>
  <c r="T70" i="7"/>
  <c r="T52" i="7" s="1"/>
  <c r="J5" i="7"/>
  <c r="J4" i="7" s="1"/>
  <c r="J3" i="7" s="1"/>
  <c r="N5" i="7"/>
  <c r="N4" i="7" s="1"/>
  <c r="N3" i="7" s="1"/>
  <c r="R5" i="7"/>
  <c r="R4" i="7" s="1"/>
  <c r="R3" i="7" s="1"/>
  <c r="S80" i="7"/>
  <c r="O80" i="7"/>
  <c r="L71" i="8"/>
  <c r="L54" i="8" s="1"/>
  <c r="P71" i="8"/>
  <c r="M70" i="7"/>
  <c r="M52" i="7" s="1"/>
  <c r="Q70" i="7"/>
  <c r="P70" i="7"/>
  <c r="P52" i="7" s="1"/>
  <c r="Q54" i="8"/>
  <c r="S54" i="8"/>
  <c r="J71" i="8"/>
  <c r="J54" i="8" s="1"/>
  <c r="N71" i="8"/>
  <c r="N54" i="8" s="1"/>
  <c r="R71" i="8"/>
  <c r="J81" i="7"/>
  <c r="J80" i="7" s="1"/>
  <c r="J52" i="7"/>
  <c r="N52" i="7"/>
  <c r="I52" i="7"/>
  <c r="Q52" i="7"/>
  <c r="I4" i="8"/>
  <c r="M4" i="8"/>
  <c r="Q4" i="8"/>
  <c r="K54" i="8"/>
  <c r="T4" i="7"/>
  <c r="T3" i="7" s="1"/>
  <c r="L4" i="7"/>
  <c r="L3" i="7" s="1"/>
  <c r="S5" i="7"/>
  <c r="S4" i="7" s="1"/>
  <c r="S3" i="7" s="1"/>
  <c r="K70" i="7"/>
  <c r="K52" i="7" s="1"/>
  <c r="O70" i="7"/>
  <c r="O52" i="7" s="1"/>
  <c r="S70" i="7"/>
  <c r="S52" i="7" s="1"/>
  <c r="M81" i="7"/>
  <c r="M80" i="7" s="1"/>
  <c r="Q81" i="7"/>
  <c r="Q80" i="7" s="1"/>
  <c r="L15" i="8"/>
  <c r="L14" i="8" s="1"/>
  <c r="T15" i="8"/>
  <c r="T14" i="8" s="1"/>
  <c r="P54" i="8"/>
  <c r="R54" i="8"/>
  <c r="I81" i="7"/>
  <c r="I80" i="7" s="1"/>
  <c r="K81" i="7"/>
  <c r="K80" i="7" s="1"/>
  <c r="N81" i="7"/>
  <c r="N80" i="7" s="1"/>
  <c r="N2" i="7" s="1"/>
  <c r="P81" i="7"/>
  <c r="P80" i="7" s="1"/>
  <c r="R81" i="7"/>
  <c r="R80" i="7" s="1"/>
  <c r="T81" i="7"/>
  <c r="T80" i="7" s="1"/>
  <c r="J4" i="8"/>
  <c r="J3" i="8" s="1"/>
  <c r="L4" i="8"/>
  <c r="N4" i="8"/>
  <c r="P4" i="8"/>
  <c r="R4" i="8"/>
  <c r="T4" i="8"/>
  <c r="T3" i="8" s="1"/>
  <c r="L81" i="7"/>
  <c r="L80" i="7" s="1"/>
  <c r="P15" i="8"/>
  <c r="P14" i="8" s="1"/>
  <c r="R15" i="8"/>
  <c r="R14" i="8" s="1"/>
  <c r="Q15" i="8"/>
  <c r="Q14" i="8" s="1"/>
  <c r="Q3" i="8" s="1"/>
  <c r="Q2" i="8" s="1"/>
  <c r="S15" i="8"/>
  <c r="S14" i="8" s="1"/>
  <c r="S3" i="8" s="1"/>
  <c r="I15" i="8"/>
  <c r="I14" i="8" s="1"/>
  <c r="I3" i="8" s="1"/>
  <c r="I2" i="8" s="1"/>
  <c r="K15" i="8"/>
  <c r="K14" i="8" s="1"/>
  <c r="M15" i="8"/>
  <c r="M14" i="8" s="1"/>
  <c r="O15" i="8"/>
  <c r="O14" i="8" s="1"/>
  <c r="I4" i="7"/>
  <c r="I3" i="7" s="1"/>
  <c r="K4" i="7"/>
  <c r="K3" i="7" s="1"/>
  <c r="M4" i="7"/>
  <c r="M3" i="7" s="1"/>
  <c r="O4" i="7"/>
  <c r="O3" i="7" s="1"/>
  <c r="Q4" i="7"/>
  <c r="Q3" i="7" s="1"/>
  <c r="Q2" i="7" s="1"/>
  <c r="N3" i="8" l="1"/>
  <c r="L2" i="7"/>
  <c r="J2" i="8"/>
  <c r="J2" i="7"/>
  <c r="K3" i="8"/>
  <c r="K2" i="8" s="1"/>
  <c r="R2" i="7"/>
  <c r="O3" i="8"/>
  <c r="O2" i="8" s="1"/>
  <c r="S2" i="8"/>
  <c r="T2" i="8"/>
  <c r="P3" i="8"/>
  <c r="P2" i="8" s="1"/>
  <c r="T2" i="7"/>
  <c r="R3" i="8"/>
  <c r="R2" i="8" s="1"/>
  <c r="M2" i="7"/>
  <c r="N2" i="8"/>
  <c r="P2" i="7"/>
  <c r="S2" i="7"/>
  <c r="K2" i="7"/>
  <c r="L3" i="8"/>
  <c r="L2" i="8" s="1"/>
  <c r="I2" i="7"/>
  <c r="O2" i="7"/>
  <c r="M3" i="8"/>
  <c r="M2" i="8" s="1"/>
  <c r="U2" i="7" l="1"/>
  <c r="U2" i="8"/>
  <c r="D36" i="5"/>
  <c r="D38" i="5"/>
  <c r="D46" i="5"/>
  <c r="D52" i="5"/>
  <c r="D54" i="5"/>
  <c r="D51" i="4"/>
  <c r="D6" i="4" s="1"/>
  <c r="D52" i="4" l="1"/>
  <c r="D63" i="4"/>
  <c r="D45" i="5"/>
  <c r="D56" i="4"/>
  <c r="D65" i="5" l="1"/>
  <c r="D7" i="5"/>
</calcChain>
</file>

<file path=xl/comments1.xml><?xml version="1.0" encoding="utf-8"?>
<comments xmlns="http://schemas.openxmlformats.org/spreadsheetml/2006/main">
  <authors>
    <author>Usuario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MARIBEL SANCHEZ SANCHEZ</author>
  </authors>
  <commentList>
    <comment ref="C42" authorId="0" shapeId="0">
      <text>
        <r>
          <rPr>
            <b/>
            <sz val="8"/>
            <color indexed="81"/>
            <rFont val="Tahoma"/>
            <family val="2"/>
          </rPr>
          <t>Se eliminó multas. Sugerencia Adriana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MARIBEL SANCHEZ SANCHEZ</author>
  </authors>
  <commentList>
    <comment ref="H45" authorId="0" shapeId="0">
      <text>
        <r>
          <rPr>
            <b/>
            <sz val="8"/>
            <color indexed="81"/>
            <rFont val="Tahoma"/>
            <family val="2"/>
          </rPr>
          <t>Se eliminó multas. Sugerencia Adriana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6" authorId="0" shapeId="0">
      <text>
        <r>
          <rPr>
            <b/>
            <sz val="8"/>
            <color indexed="81"/>
            <rFont val="Tahoma"/>
            <family val="2"/>
          </rPr>
          <t>Se eliminó multas. Sugerencia Adriana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>Se eliminó multas. Sugerencia Adriana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<sst xmlns="http://schemas.openxmlformats.org/spreadsheetml/2006/main" count="1225" uniqueCount="473">
  <si>
    <t>MANTENIMIENTO Y REPARACIONES</t>
  </si>
  <si>
    <t>15 días</t>
  </si>
  <si>
    <t>Invitación pública</t>
  </si>
  <si>
    <t>TOTAL MANTENIMIENTO Y REPARACIONES</t>
  </si>
  <si>
    <t>MATERIALES Y SUMINISTROS</t>
  </si>
  <si>
    <t>IMPRESOS Y PUBLICACIONES</t>
  </si>
  <si>
    <t>Intereses y comisiones bancarias</t>
  </si>
  <si>
    <t>E</t>
  </si>
  <si>
    <t>RECURSOS PROPIOS</t>
  </si>
  <si>
    <t>Ingresos Operacionales</t>
  </si>
  <si>
    <t>Servicios Educativos</t>
  </si>
  <si>
    <t>1.1.1.1.1.1</t>
  </si>
  <si>
    <t>Certificados a exalumnos</t>
  </si>
  <si>
    <t>1.1.1.1.1.2</t>
  </si>
  <si>
    <t>1.1.1.1.1.3</t>
  </si>
  <si>
    <t>1.1.1.1.1.4</t>
  </si>
  <si>
    <t>Derechos Académicos Escuela Normal</t>
  </si>
  <si>
    <t>1.1.1.1.1.5</t>
  </si>
  <si>
    <t>1.1.1.1.1.6</t>
  </si>
  <si>
    <t>1.1.1.1.1.7</t>
  </si>
  <si>
    <t>1.1.1.1.1.8</t>
  </si>
  <si>
    <t>1.1.1.1.1.9</t>
  </si>
  <si>
    <t>Venta de Productos</t>
  </si>
  <si>
    <t>1.1.1.1.2.1</t>
  </si>
  <si>
    <t>1.1.1.1.2.2</t>
  </si>
  <si>
    <t>1.1.1.1.2.3</t>
  </si>
  <si>
    <t>1.1.1.1.2.4</t>
  </si>
  <si>
    <t>1.1.1.1.2.5</t>
  </si>
  <si>
    <t>1.1.1.2</t>
  </si>
  <si>
    <t>1.1.1.2.1</t>
  </si>
  <si>
    <t>1.1.1.2.2</t>
  </si>
  <si>
    <t>1.1.1.2.3</t>
  </si>
  <si>
    <t>Concesión Fotocopiadora</t>
  </si>
  <si>
    <t>1.1.1.2.4</t>
  </si>
  <si>
    <t>1.1.1.2.5</t>
  </si>
  <si>
    <t>Otros Ingresos</t>
  </si>
  <si>
    <t>Recursos del Balance</t>
  </si>
  <si>
    <t>1.2.2.1</t>
  </si>
  <si>
    <t>1.2.2.2</t>
  </si>
  <si>
    <t>1.2.2.3</t>
  </si>
  <si>
    <t>1.2.2.4</t>
  </si>
  <si>
    <t>1.2.2.5</t>
  </si>
  <si>
    <t>1.2.3</t>
  </si>
  <si>
    <t>Donaciones</t>
  </si>
  <si>
    <t>1.2.3.1.1</t>
  </si>
  <si>
    <t>1.2.3.2</t>
  </si>
  <si>
    <t>1.2.3.2.1</t>
  </si>
  <si>
    <t>1.2.3.3.1</t>
  </si>
  <si>
    <t>TRANSFERENCIAS</t>
  </si>
  <si>
    <t>Nacional</t>
  </si>
  <si>
    <t>SGP Gratuidad</t>
  </si>
  <si>
    <t>1.3.1.1.1</t>
  </si>
  <si>
    <t>1.3.1.2</t>
  </si>
  <si>
    <t>1.3.1.2.1</t>
  </si>
  <si>
    <t>Departamental</t>
  </si>
  <si>
    <t>1.3.2.1</t>
  </si>
  <si>
    <t>1.3.2.2</t>
  </si>
  <si>
    <t>Municipal</t>
  </si>
  <si>
    <t>1.3.3.1</t>
  </si>
  <si>
    <t>TOTAL EGRESOS</t>
  </si>
  <si>
    <t>Firmas de Consejo Directivo:</t>
  </si>
  <si>
    <t>Honorarios</t>
  </si>
  <si>
    <t>Jornales</t>
  </si>
  <si>
    <t>2.1.2.1.4.1</t>
  </si>
  <si>
    <t>2.1.2.1.5.1</t>
  </si>
  <si>
    <t>2.1.2.1.9</t>
  </si>
  <si>
    <t>2.1.2.1.10</t>
  </si>
  <si>
    <t>2.1.2.1.11.1</t>
  </si>
  <si>
    <t>2.1.2.1.13.1</t>
  </si>
  <si>
    <t>2.2.1.1</t>
  </si>
  <si>
    <t>2.2.2.1</t>
  </si>
  <si>
    <t>2.2.3.1</t>
  </si>
  <si>
    <t>2.2.4.1</t>
  </si>
  <si>
    <t>Dotación Pedagógica</t>
  </si>
  <si>
    <t>Forestales</t>
  </si>
  <si>
    <t>Semovientes</t>
  </si>
  <si>
    <t>Transferencia Municipales</t>
  </si>
  <si>
    <t>1.3.3</t>
  </si>
  <si>
    <t>Otras Transferencias Departamentales</t>
  </si>
  <si>
    <t>Proyecto de Mejoramiento de la Media - PMEMA</t>
  </si>
  <si>
    <t>1.3.2</t>
  </si>
  <si>
    <t>Otras Transferencias Nacionales</t>
  </si>
  <si>
    <t>Institución Educativa</t>
  </si>
  <si>
    <t>1.3.1.1</t>
  </si>
  <si>
    <t>1.3.1</t>
  </si>
  <si>
    <t>1.3</t>
  </si>
  <si>
    <t>Otros recursos de capital</t>
  </si>
  <si>
    <t>1.2.3.3</t>
  </si>
  <si>
    <t>Cancelaciones de Reservas</t>
  </si>
  <si>
    <t>1.2.3.1</t>
  </si>
  <si>
    <t>Otros Recursos de Capital</t>
  </si>
  <si>
    <t>Otros Rendimientos Financieros</t>
  </si>
  <si>
    <t>Rendimiento de Operaciones Financieras con títulos valores (CDT´S)</t>
  </si>
  <si>
    <t xml:space="preserve">Rendimiento de Operaciones Financieras con Recursos de Otras Transferencias </t>
  </si>
  <si>
    <t>Rendimiento de Operaciones Financieras con Recursos de Gratuidad Educativa</t>
  </si>
  <si>
    <t>Rendimiento de Operaciones Financieras con Recursos Propios</t>
  </si>
  <si>
    <t>Rendimientos por Operaciones Financieras</t>
  </si>
  <si>
    <t>1.2.2</t>
  </si>
  <si>
    <t xml:space="preserve">Institución Educativa </t>
  </si>
  <si>
    <t>1.2.1.1.1</t>
  </si>
  <si>
    <t xml:space="preserve">Recursos del Balance </t>
  </si>
  <si>
    <t>1.2.1.1</t>
  </si>
  <si>
    <t>1.2.1</t>
  </si>
  <si>
    <t xml:space="preserve">RECURSOS DE CAPITAL </t>
  </si>
  <si>
    <t>1.2</t>
  </si>
  <si>
    <t>1.1.1.3.1</t>
  </si>
  <si>
    <t xml:space="preserve">Concesión Otros Espacios </t>
  </si>
  <si>
    <t>Concesión papelería</t>
  </si>
  <si>
    <t>Concesión fotocopiadora</t>
  </si>
  <si>
    <t>Concesión Piscina</t>
  </si>
  <si>
    <t>Concesión Tienda Escolar</t>
  </si>
  <si>
    <t>Venta de Otros Productos  (avicultura y leche)</t>
  </si>
  <si>
    <t>Venta de Semovientes (cerdos, vacunos, conejos)</t>
  </si>
  <si>
    <t>Venta de productos Piscícolas</t>
  </si>
  <si>
    <t>Venta de productos Forestales (guaduas, madera)</t>
  </si>
  <si>
    <t>Venta de productos Agrícolas (pastos, vivero)</t>
  </si>
  <si>
    <t>1.1.1.1.2</t>
  </si>
  <si>
    <t>Otros Servicios Educativos</t>
  </si>
  <si>
    <t>Derechos Académicos CLEI 6</t>
  </si>
  <si>
    <t>Derechos Académicos CLEI 5</t>
  </si>
  <si>
    <t>Derechos Académicos CLEI 4</t>
  </si>
  <si>
    <t>Derechos Académicos CLEI 3</t>
  </si>
  <si>
    <t>Copia Acta de Grado</t>
  </si>
  <si>
    <t>Duplicado de diploma</t>
  </si>
  <si>
    <t>1.1.1.1.1</t>
  </si>
  <si>
    <t>Ingresos por Ventas de Productos y Servicios</t>
  </si>
  <si>
    <t>1.1.1.1</t>
  </si>
  <si>
    <t>1.1.1</t>
  </si>
  <si>
    <t>1.1</t>
  </si>
  <si>
    <t>2.2.5.5.1</t>
  </si>
  <si>
    <t>Otros Proyectos</t>
  </si>
  <si>
    <t>2.2.5.5</t>
  </si>
  <si>
    <t>2.2.5.4.1</t>
  </si>
  <si>
    <t>2.2.5.4</t>
  </si>
  <si>
    <t>2.2.5.3.1</t>
  </si>
  <si>
    <t>Pscícolas</t>
  </si>
  <si>
    <t>2.2.5.3</t>
  </si>
  <si>
    <t>2.2.5.2.1</t>
  </si>
  <si>
    <t>2.2.5.2</t>
  </si>
  <si>
    <t>2.2.5.1.1</t>
  </si>
  <si>
    <t>Agricolas</t>
  </si>
  <si>
    <t>2.2.5.1</t>
  </si>
  <si>
    <t>2.2.5</t>
  </si>
  <si>
    <t>2.2.4</t>
  </si>
  <si>
    <t>Adquisición de Bienes de Consumo Duradero que deban Inventariarse</t>
  </si>
  <si>
    <t>2.2.3</t>
  </si>
  <si>
    <r>
      <t>Obras de Infraestructura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(Dto.4791/08 Art.11 numeral 2)</t>
    </r>
  </si>
  <si>
    <t>2.2.2</t>
  </si>
  <si>
    <t>Acciones de Mejoramiento de la Gestión Escolar y Académica  F1</t>
  </si>
  <si>
    <t>2.2.1</t>
  </si>
  <si>
    <t>Gastos de Inversión (2)</t>
  </si>
  <si>
    <t>2.2</t>
  </si>
  <si>
    <t>Tasas</t>
  </si>
  <si>
    <t>2.1.3.2</t>
  </si>
  <si>
    <t>Impuestos</t>
  </si>
  <si>
    <t>2.1.3.1</t>
  </si>
  <si>
    <t>Impuestos y Tasas</t>
  </si>
  <si>
    <t>2.1.3</t>
  </si>
  <si>
    <t>2.1.2.1.13</t>
  </si>
  <si>
    <t>2.1.2.1.12.1</t>
  </si>
  <si>
    <t>2.1.2.1.12</t>
  </si>
  <si>
    <t>2.1.2.1.11</t>
  </si>
  <si>
    <t>2.1.2.1.9.1</t>
  </si>
  <si>
    <r>
      <t xml:space="preserve">Gastos de viaje </t>
    </r>
    <r>
      <rPr>
        <b/>
        <sz val="8"/>
        <rFont val="Arial"/>
        <family val="2"/>
      </rPr>
      <t>(Dto.4791/08:Art.11 numeral 9 y Art.13 numeral 2)</t>
    </r>
  </si>
  <si>
    <t>2.1.2.1.8</t>
  </si>
  <si>
    <t>2.1.2.1.6</t>
  </si>
  <si>
    <t>Arrendamiento de bienes muebles e inmuebles</t>
  </si>
  <si>
    <t>2.1.2.1.5</t>
  </si>
  <si>
    <t>Combustibles y lubricantes</t>
  </si>
  <si>
    <t>2.1.2.1.4</t>
  </si>
  <si>
    <t>2.1.2.1.3</t>
  </si>
  <si>
    <t>Adquisición de Muebles, enseres y equipos de oficina</t>
  </si>
  <si>
    <t>2.1.2.1.2</t>
  </si>
  <si>
    <t>2.1.2.1.1</t>
  </si>
  <si>
    <t>Adquisición de bienes y Servicios</t>
  </si>
  <si>
    <t>2.1.2.1</t>
  </si>
  <si>
    <t>Gastos Generales</t>
  </si>
  <si>
    <t>2.1.2</t>
  </si>
  <si>
    <t>2.1.1.3.1</t>
  </si>
  <si>
    <t>2.1.1.3</t>
  </si>
  <si>
    <t>2.1.1.2</t>
  </si>
  <si>
    <t>Remuneración Servicios Técnicos</t>
  </si>
  <si>
    <t>2.1.1.1</t>
  </si>
  <si>
    <t>Servicios Personales</t>
  </si>
  <si>
    <t>2.1.1</t>
  </si>
  <si>
    <t>Gastos de Funcionamiento (1)</t>
  </si>
  <si>
    <t>2.1</t>
  </si>
  <si>
    <t>PLAN ANUAL DE ADQUISICIONES</t>
  </si>
  <si>
    <t>A. INFORMACIÓN GENERAL DE LA ENTIDAD</t>
  </si>
  <si>
    <t>Nombre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</si>
  <si>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</si>
  <si>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</si>
  <si>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Teléfono</t>
  </si>
  <si>
    <t>Página web</t>
  </si>
  <si>
    <t>Información de contacto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</si>
  <si>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</si>
  <si>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</si>
  <si>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</si>
  <si>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</si>
  <si>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</si>
  <si>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</si>
  <si>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</si>
  <si>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</si>
  <si>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</si>
  <si>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</si>
  <si>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</si>
  <si>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</si>
  <si>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</si>
  <si>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</si>
  <si>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Datos de contacto del responsable</t>
  </si>
  <si>
    <t>TOTAL MATERIALES Y SUMINISTROS</t>
  </si>
  <si>
    <t>TOTAL IMPRESOS Y PUBLICACIONES</t>
  </si>
  <si>
    <t>PÓLIZAS Y SEGUROS</t>
  </si>
  <si>
    <t>TOTAL PÓLIZAS Y SEGUROS</t>
  </si>
  <si>
    <t>COMUNICACIONES Y TRANSPORTE</t>
  </si>
  <si>
    <t>TOTAL COMUNICACIONES Y TRANSPORTE</t>
  </si>
  <si>
    <t>C. Directa</t>
  </si>
  <si>
    <t>Suministro de elementos de aseo</t>
  </si>
  <si>
    <t>Suministro de elementos de Papelería</t>
  </si>
  <si>
    <t>Póliza de manejo administrativo rector y tesorero</t>
  </si>
  <si>
    <t>ADQUISICIÓN DE MUEBLES, ENSERES Y EQUIPOS DE OFICINA</t>
  </si>
  <si>
    <t>TOTAL ADQUISICIÓN DE MUEBLES, ENSERES Y EQUIPOS DE OFICINA</t>
  </si>
  <si>
    <t>Rec. Propios</t>
  </si>
  <si>
    <t>Gratuidad S.G.P</t>
  </si>
  <si>
    <t>TOTAL GENERAL</t>
  </si>
  <si>
    <t>Otras transf.</t>
  </si>
  <si>
    <t xml:space="preserve">TOTAL PRESPUESTO DE INGRESOS </t>
  </si>
  <si>
    <t>Código</t>
  </si>
  <si>
    <t>Fondo</t>
  </si>
  <si>
    <t>Asociado</t>
  </si>
  <si>
    <t>Fuente</t>
  </si>
  <si>
    <t>T.Rubro</t>
  </si>
  <si>
    <t>Cód.Largo</t>
  </si>
  <si>
    <t>Cód.Corto</t>
  </si>
  <si>
    <t>Duplicado de diploma - Asociado 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</si>
  <si>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</si>
  <si>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</si>
  <si>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</si>
  <si>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</si>
  <si>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</si>
  <si>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</si>
  <si>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</si>
  <si>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</si>
  <si>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</si>
  <si>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</si>
  <si>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</si>
  <si>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</si>
  <si>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DE INGRESOS</t>
  </si>
  <si>
    <t>1111101</t>
  </si>
  <si>
    <t>034278</t>
  </si>
  <si>
    <t>01</t>
  </si>
  <si>
    <t>I</t>
  </si>
  <si>
    <t>00001</t>
  </si>
  <si>
    <t>1111102</t>
  </si>
  <si>
    <t>1111103</t>
  </si>
  <si>
    <t>1111104</t>
  </si>
  <si>
    <t>1111105</t>
  </si>
  <si>
    <t>Derehos Académicos CLEI 3</t>
  </si>
  <si>
    <t>1111106</t>
  </si>
  <si>
    <t>1111107</t>
  </si>
  <si>
    <t>1111108</t>
  </si>
  <si>
    <t>1111109</t>
  </si>
  <si>
    <t>11112</t>
  </si>
  <si>
    <t>1111201</t>
  </si>
  <si>
    <t>Venta de productos Agrícolas</t>
  </si>
  <si>
    <t>1111202</t>
  </si>
  <si>
    <t>Venta de productos Forestales</t>
  </si>
  <si>
    <t>1111203</t>
  </si>
  <si>
    <t>1111204</t>
  </si>
  <si>
    <t>Venta de Semovientes</t>
  </si>
  <si>
    <t>1111205</t>
  </si>
  <si>
    <t>Venta de Otros Productos</t>
  </si>
  <si>
    <t>1112</t>
  </si>
  <si>
    <t>Ingresos por Explotación de bienes</t>
  </si>
  <si>
    <t>11120</t>
  </si>
  <si>
    <t>Concesiones</t>
  </si>
  <si>
    <t>1112001</t>
  </si>
  <si>
    <t>1112002</t>
  </si>
  <si>
    <t>1112003</t>
  </si>
  <si>
    <t>1112004</t>
  </si>
  <si>
    <t xml:space="preserve">Concesión Papelería </t>
  </si>
  <si>
    <t>1112005</t>
  </si>
  <si>
    <t>Concesión Otros Espacios</t>
  </si>
  <si>
    <t>1113</t>
  </si>
  <si>
    <t>11130</t>
  </si>
  <si>
    <t>1113001</t>
  </si>
  <si>
    <t>12</t>
  </si>
  <si>
    <t>RECURSOS DE CAPITAL</t>
  </si>
  <si>
    <t>121</t>
  </si>
  <si>
    <t>1211</t>
  </si>
  <si>
    <t>12110</t>
  </si>
  <si>
    <t>1211001</t>
  </si>
  <si>
    <t>122</t>
  </si>
  <si>
    <t>1220</t>
  </si>
  <si>
    <t>12200</t>
  </si>
  <si>
    <t>1220001</t>
  </si>
  <si>
    <t>1220002</t>
  </si>
  <si>
    <t>1220003</t>
  </si>
  <si>
    <t>1220004</t>
  </si>
  <si>
    <t>1220005</t>
  </si>
  <si>
    <t>123</t>
  </si>
  <si>
    <t>1231</t>
  </si>
  <si>
    <t>12310</t>
  </si>
  <si>
    <t>1231001</t>
  </si>
  <si>
    <t>1232</t>
  </si>
  <si>
    <t>12320</t>
  </si>
  <si>
    <t>1232001</t>
  </si>
  <si>
    <t>1233</t>
  </si>
  <si>
    <t>12330</t>
  </si>
  <si>
    <t>1233001</t>
  </si>
  <si>
    <t>13</t>
  </si>
  <si>
    <t>131</t>
  </si>
  <si>
    <t>1311</t>
  </si>
  <si>
    <t>13110</t>
  </si>
  <si>
    <t>1311001</t>
  </si>
  <si>
    <t>02</t>
  </si>
  <si>
    <t>1312</t>
  </si>
  <si>
    <t>13120</t>
  </si>
  <si>
    <t>1312001</t>
  </si>
  <si>
    <t>132</t>
  </si>
  <si>
    <t>1320</t>
  </si>
  <si>
    <t>13200</t>
  </si>
  <si>
    <t>1320001</t>
  </si>
  <si>
    <t>1320002</t>
  </si>
  <si>
    <t>133</t>
  </si>
  <si>
    <t>1330</t>
  </si>
  <si>
    <t>13300</t>
  </si>
  <si>
    <t>1331001</t>
  </si>
  <si>
    <t>Cód. Corto</t>
  </si>
  <si>
    <t>dsd</t>
  </si>
  <si>
    <t>2</t>
  </si>
  <si>
    <t>PRESUPUESTO DE GASTOS</t>
  </si>
  <si>
    <t>21</t>
  </si>
  <si>
    <t>Gastos de Funcionamiento</t>
  </si>
  <si>
    <t>211</t>
  </si>
  <si>
    <t>2111</t>
  </si>
  <si>
    <t>211100</t>
  </si>
  <si>
    <t>2112</t>
  </si>
  <si>
    <t>211200</t>
  </si>
  <si>
    <t>2113</t>
  </si>
  <si>
    <t>211300</t>
  </si>
  <si>
    <t>212</t>
  </si>
  <si>
    <t>2121</t>
  </si>
  <si>
    <t>212101</t>
  </si>
  <si>
    <t>Mantenimiento y reparación</t>
  </si>
  <si>
    <t>212102</t>
  </si>
  <si>
    <t>212103</t>
  </si>
  <si>
    <t>Materiales y Suministros</t>
  </si>
  <si>
    <t>212104</t>
  </si>
  <si>
    <t>212105</t>
  </si>
  <si>
    <t>212106</t>
  </si>
  <si>
    <t>Impresos y publicaciones</t>
  </si>
  <si>
    <t>212107</t>
  </si>
  <si>
    <t>Servicios Públicos</t>
  </si>
  <si>
    <t>212108</t>
  </si>
  <si>
    <t>Primas y Seguros</t>
  </si>
  <si>
    <t>212109</t>
  </si>
  <si>
    <t>Gastos de viaje (Dto.4791/08:Art.11 numeral 9 y Art.13 numeral 2)</t>
  </si>
  <si>
    <t>212110</t>
  </si>
  <si>
    <t>Comunicaciones y Transporte</t>
  </si>
  <si>
    <t>212111</t>
  </si>
  <si>
    <t>Actividades Pedagógicas, Cientificas, Culturales y Deportivas</t>
  </si>
  <si>
    <t>212112</t>
  </si>
  <si>
    <t>Inscripción y Participación en Competencias Deportivas, Culturales, Pedagógicas y Científicas</t>
  </si>
  <si>
    <t>212113</t>
  </si>
  <si>
    <t>213</t>
  </si>
  <si>
    <t>2130</t>
  </si>
  <si>
    <t>213001</t>
  </si>
  <si>
    <t>213002</t>
  </si>
  <si>
    <t>Gastos de Funcionamiento Ciclo de Formación Complementaria</t>
  </si>
  <si>
    <t>22</t>
  </si>
  <si>
    <t>Gastos de Inversión</t>
  </si>
  <si>
    <t>221</t>
  </si>
  <si>
    <t>Acciones de Mejoramiento de la Gestión Escolar y Académica</t>
  </si>
  <si>
    <t>2210</t>
  </si>
  <si>
    <t>221000</t>
  </si>
  <si>
    <t>222</t>
  </si>
  <si>
    <r>
      <t xml:space="preserve">Obras de Infraestructura </t>
    </r>
    <r>
      <rPr>
        <sz val="8"/>
        <rFont val="Arial"/>
        <family val="2"/>
      </rPr>
      <t>(Dto.4791/08 Art.11 numeral 2)</t>
    </r>
  </si>
  <si>
    <t>2220</t>
  </si>
  <si>
    <t>222000</t>
  </si>
  <si>
    <t>223</t>
  </si>
  <si>
    <t>2230</t>
  </si>
  <si>
    <t>223000</t>
  </si>
  <si>
    <t>224</t>
  </si>
  <si>
    <t xml:space="preserve">Dotación Pedagógica </t>
  </si>
  <si>
    <t>2240</t>
  </si>
  <si>
    <t>224000</t>
  </si>
  <si>
    <t>225</t>
  </si>
  <si>
    <t>Gastos de proyectos pedagógicos productivos</t>
  </si>
  <si>
    <t>2251</t>
  </si>
  <si>
    <t>225100</t>
  </si>
  <si>
    <t>2252</t>
  </si>
  <si>
    <t>225200</t>
  </si>
  <si>
    <t>2253</t>
  </si>
  <si>
    <t>225300</t>
  </si>
  <si>
    <t>2254</t>
  </si>
  <si>
    <t>225400</t>
  </si>
  <si>
    <t>Semovientes -</t>
  </si>
  <si>
    <t>2255</t>
  </si>
  <si>
    <t>225500</t>
  </si>
  <si>
    <t>Gastos de Inversión Ciclo de Formación complementaria</t>
  </si>
  <si>
    <t>111110103427803427801</t>
  </si>
  <si>
    <t>111200103427803427801</t>
  </si>
  <si>
    <t>111300103427803427801</t>
  </si>
  <si>
    <t>131100103427803427802</t>
  </si>
  <si>
    <t>21210103427803427802</t>
  </si>
  <si>
    <t>21210703427803427801</t>
  </si>
  <si>
    <t>21211003427803427801</t>
  </si>
  <si>
    <t>21211103427803427801</t>
  </si>
  <si>
    <t>30 días</t>
  </si>
  <si>
    <t>60 días</t>
  </si>
  <si>
    <t>Honorarios servicios profesionales</t>
  </si>
  <si>
    <t>TRANSFERENCIAS GRATUIDAD CONPES</t>
  </si>
  <si>
    <t>TOTAL GRATUIDAD CONPES …………………..$</t>
  </si>
  <si>
    <t>Ingresos por Explotación de Bienes</t>
  </si>
  <si>
    <t>Mantenimiento y Reparación</t>
  </si>
  <si>
    <t>21120003427803427802</t>
  </si>
  <si>
    <t>21210203427803427802</t>
  </si>
  <si>
    <t>21210303427803427802</t>
  </si>
  <si>
    <t>21210603427803427802</t>
  </si>
  <si>
    <t>21210803427803427802</t>
  </si>
  <si>
    <t>Rectora - Ordenadora                                                          Representante Docentes</t>
  </si>
  <si>
    <t>________________________________                           ______________________________________</t>
  </si>
  <si>
    <t>________________________________                         ______________________________________</t>
  </si>
  <si>
    <t>___________________________________                      _______________________________________</t>
  </si>
  <si>
    <t>________________________________                       ________________________________________</t>
  </si>
  <si>
    <t>Nombre del Tesorero: ANDREA MONTOYA ESCOBAR</t>
  </si>
  <si>
    <t>30 dias</t>
  </si>
  <si>
    <t>Concesión Tienda Escolar seccion A</t>
  </si>
  <si>
    <t>Tienda Escolar seccion B</t>
  </si>
  <si>
    <t>HONORARIOS CONTADOR</t>
  </si>
  <si>
    <t>REMUNERACION SERVICIOS TECNICOS</t>
  </si>
  <si>
    <t>Renovacion de licencias para sofware</t>
  </si>
  <si>
    <t>TOTAL REMUNERACION SERVICIOS TECNICOS</t>
  </si>
  <si>
    <t>luz Delia Valencia</t>
  </si>
  <si>
    <t>TOTAL HONORARIOS</t>
  </si>
  <si>
    <t>Asociado 1 CER LAMERCED</t>
  </si>
  <si>
    <t>2.1.1.1.5</t>
  </si>
  <si>
    <t>2.1.1.2.5</t>
  </si>
  <si>
    <t>2.1.2.1.1.5</t>
  </si>
  <si>
    <t>2.1.21.2.5</t>
  </si>
  <si>
    <t>2.1.2.1.3.5</t>
  </si>
  <si>
    <t>2.1.2.1.6.5</t>
  </si>
  <si>
    <t>2.1.2.1.8.5</t>
  </si>
  <si>
    <t>2.1.2.1.10.5</t>
  </si>
  <si>
    <t>MARTA CECILIA ARRUBLA HERRERA                              CESAR AUGUSTO VILLA BLANDON.</t>
  </si>
  <si>
    <r>
      <rPr>
        <b/>
        <sz val="10"/>
        <rFont val="Arial"/>
        <family val="2"/>
      </rPr>
      <t xml:space="preserve">WILSON DE JESUS MONTOYA                                          ESTEFANIA CARDONA MONTOYA    </t>
    </r>
    <r>
      <rPr>
        <sz val="10"/>
        <rFont val="Arial"/>
        <family val="2"/>
      </rPr>
      <t xml:space="preserve">                     </t>
    </r>
  </si>
  <si>
    <t>ISABEL CRISTINA ESTRADA LOAIZA                                 ERIKA PATRICIA LOAIZA DIAZ</t>
  </si>
  <si>
    <t>Representante Ex Alumnos                                                   Representante Padres de Familia</t>
  </si>
  <si>
    <t>ALEJANDRO HURTADO GARCIA                                      RUBEN DARIO RESTREPO LOAIZA</t>
  </si>
  <si>
    <t>Representante Padres de familia                                         Representante Sector Productivo</t>
  </si>
  <si>
    <t>Representante Docente s                                                     Representante Alumnos</t>
  </si>
  <si>
    <t>Aprobado según Acta Nro. 14 del 1 de diciembre de 2017</t>
  </si>
  <si>
    <t>CER LA MERCED</t>
  </si>
  <si>
    <t>Vigencia: 2019</t>
  </si>
  <si>
    <t>Centro Rural Educativo: La Merced</t>
  </si>
  <si>
    <t>Correo Electrónico: cerlamercedbetania@gmail.com</t>
  </si>
  <si>
    <t>Nombre de la Directora:</t>
  </si>
  <si>
    <t xml:space="preserve">Ubicación - Dirección: </t>
  </si>
  <si>
    <t xml:space="preserve">Tel </t>
  </si>
  <si>
    <t xml:space="preserve">Mantenimiento y recarga de extintores </t>
  </si>
  <si>
    <t>Adquisicion de herramientas para el mantenimiento de la sede</t>
  </si>
  <si>
    <t xml:space="preserve">Adquisición de 3 televisor de 42"smart tv </t>
  </si>
  <si>
    <t>Adquisicion de 2 impresora Epson L210</t>
  </si>
  <si>
    <t>Adquisicion de 3 Soporte pata televisores 42"</t>
  </si>
  <si>
    <t>Adquisicion de 1 guadaña stihl Fs 55-rescualizable motor 50 cc 2.5 hp</t>
  </si>
  <si>
    <t>Adquisicion de 3 hidrolavadora black &amp; decker 1600 psi, 1300w 6lt/min</t>
  </si>
  <si>
    <t>Tintas y recarga de toner</t>
  </si>
  <si>
    <t>Material deportivo (colchonetas profesional gimnasia, balones de voleibol golty pro plus)</t>
  </si>
  <si>
    <t>Adquisicion de material pedagocico (abacos de madera, torta fraccionaria,tamgram,pentomino pequeño)</t>
  </si>
  <si>
    <t>DOTACION PEDAGOGICA</t>
  </si>
  <si>
    <t>TOTAL DOTACION PEDAGOGICA</t>
  </si>
  <si>
    <t>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</si>
</sst>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]#,##0"/>
    <numFmt numFmtId="167" formatCode="&quot;$&quot;\ #,##0"/>
    <numFmt numFmtId="168" formatCode="_(&quot;$&quot;\ * #,##0_);_(&quot;$&quot;\ * \(#,##0\);_(&quot;$&quot;\ * &quot;-&quot;??_);_(@_)"/>
    <numFmt numFmtId="169" formatCode="#,##0\ &quot;Alumnos Transición&quot;"/>
  </numFmts>
  <fonts count="3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2"/>
      <name val="Georg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8" fillId="0" borderId="0"/>
    <xf numFmtId="165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6" fillId="0" borderId="0"/>
  </cellStyleXfs>
  <cellXfs count="197">
    <xf numFmtId="0" fontId="0" fillId="0" borderId="0" xfId="0" applyFont="1" applyAlignment="1"/>
    <xf numFmtId="166" fontId="0" fillId="0" borderId="0" xfId="0" applyNumberFormat="1" applyFont="1" applyAlignment="1">
      <alignment vertical="center" wrapText="1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67" fontId="15" fillId="0" borderId="7" xfId="1" applyNumberFormat="1" applyFont="1" applyBorder="1" applyAlignment="1">
      <alignment vertical="center"/>
    </xf>
    <xf numFmtId="3" fontId="15" fillId="0" borderId="7" xfId="1" applyNumberFormat="1" applyFont="1" applyFill="1" applyBorder="1" applyAlignment="1">
      <alignment vertical="center" wrapText="1"/>
    </xf>
    <xf numFmtId="0" fontId="10" fillId="0" borderId="4" xfId="1" applyFont="1" applyBorder="1" applyAlignment="1">
      <alignment horizontal="left" vertical="center"/>
    </xf>
    <xf numFmtId="167" fontId="16" fillId="2" borderId="7" xfId="1" applyNumberFormat="1" applyFont="1" applyFill="1" applyBorder="1" applyAlignment="1">
      <alignment vertical="center"/>
    </xf>
    <xf numFmtId="3" fontId="9" fillId="2" borderId="7" xfId="1" applyNumberFormat="1" applyFont="1" applyFill="1" applyBorder="1" applyAlignment="1">
      <alignment vertical="center" wrapText="1"/>
    </xf>
    <xf numFmtId="3" fontId="13" fillId="2" borderId="4" xfId="1" applyNumberFormat="1" applyFont="1" applyFill="1" applyBorder="1" applyAlignment="1">
      <alignment vertical="center" wrapText="1"/>
    </xf>
    <xf numFmtId="3" fontId="10" fillId="0" borderId="7" xfId="1" applyNumberFormat="1" applyFont="1" applyFill="1" applyBorder="1" applyAlignment="1">
      <alignment vertical="center" wrapText="1"/>
    </xf>
    <xf numFmtId="3" fontId="10" fillId="0" borderId="4" xfId="1" applyNumberFormat="1" applyFont="1" applyFill="1" applyBorder="1" applyAlignment="1">
      <alignment vertical="center" wrapText="1"/>
    </xf>
    <xf numFmtId="0" fontId="15" fillId="0" borderId="7" xfId="1" applyFont="1" applyBorder="1" applyAlignment="1">
      <alignment vertical="center"/>
    </xf>
    <xf numFmtId="0" fontId="18" fillId="0" borderId="7" xfId="2" applyFont="1" applyBorder="1" applyAlignment="1"/>
    <xf numFmtId="0" fontId="10" fillId="0" borderId="0" xfId="1" applyFont="1" applyAlignment="1">
      <alignment horizontal="left" vertical="center" wrapText="1"/>
    </xf>
    <xf numFmtId="167" fontId="10" fillId="0" borderId="7" xfId="1" applyNumberFormat="1" applyFont="1" applyBorder="1" applyAlignment="1">
      <alignment vertical="center"/>
    </xf>
    <xf numFmtId="3" fontId="15" fillId="0" borderId="4" xfId="1" applyNumberFormat="1" applyFont="1" applyFill="1" applyBorder="1" applyAlignment="1">
      <alignment vertical="center" wrapText="1"/>
    </xf>
    <xf numFmtId="3" fontId="9" fillId="2" borderId="4" xfId="1" applyNumberFormat="1" applyFont="1" applyFill="1" applyBorder="1" applyAlignment="1">
      <alignment vertical="center" wrapText="1"/>
    </xf>
    <xf numFmtId="3" fontId="13" fillId="2" borderId="7" xfId="1" applyNumberFormat="1" applyFont="1" applyFill="1" applyBorder="1" applyAlignment="1">
      <alignment vertical="center" wrapText="1"/>
    </xf>
    <xf numFmtId="0" fontId="13" fillId="0" borderId="0" xfId="1" applyFont="1" applyFill="1" applyAlignment="1">
      <alignment vertical="center"/>
    </xf>
    <xf numFmtId="167" fontId="13" fillId="0" borderId="7" xfId="1" applyNumberFormat="1" applyFont="1" applyFill="1" applyBorder="1" applyAlignment="1">
      <alignment vertical="center"/>
    </xf>
    <xf numFmtId="167" fontId="10" fillId="0" borderId="7" xfId="1" applyNumberFormat="1" applyFont="1" applyFill="1" applyBorder="1" applyAlignment="1">
      <alignment vertical="center"/>
    </xf>
    <xf numFmtId="0" fontId="10" fillId="0" borderId="7" xfId="1" applyFont="1" applyBorder="1" applyAlignment="1">
      <alignment horizontal="left" vertical="center"/>
    </xf>
    <xf numFmtId="0" fontId="15" fillId="0" borderId="4" xfId="1" applyFont="1" applyBorder="1" applyAlignment="1">
      <alignment vertical="center"/>
    </xf>
    <xf numFmtId="0" fontId="10" fillId="0" borderId="7" xfId="1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10" fillId="0" borderId="0" xfId="1" applyFont="1" applyBorder="1" applyAlignment="1">
      <alignment vertical="center"/>
    </xf>
    <xf numFmtId="169" fontId="18" fillId="0" borderId="0" xfId="5" applyNumberFormat="1" applyFont="1" applyBorder="1" applyAlignment="1">
      <alignment horizontal="left" vertical="center"/>
    </xf>
    <xf numFmtId="0" fontId="24" fillId="0" borderId="0" xfId="8" applyFont="1" applyAlignment="1"/>
    <xf numFmtId="0" fontId="7" fillId="0" borderId="0" xfId="8" applyAlignment="1">
      <alignment wrapText="1"/>
    </xf>
    <xf numFmtId="0" fontId="7" fillId="0" borderId="1" xfId="8" applyBorder="1" applyAlignment="1">
      <alignment wrapText="1"/>
    </xf>
    <xf numFmtId="0" fontId="7" fillId="0" borderId="6" xfId="8" applyBorder="1" applyAlignment="1">
      <alignment wrapText="1"/>
    </xf>
    <xf numFmtId="0" fontId="7" fillId="0" borderId="11" xfId="8" applyBorder="1" applyAlignment="1">
      <alignment wrapText="1"/>
    </xf>
    <xf numFmtId="0" fontId="7" fillId="0" borderId="7" xfId="8" applyBorder="1" applyAlignment="1">
      <alignment wrapText="1"/>
    </xf>
    <xf numFmtId="0" fontId="7" fillId="0" borderId="0" xfId="8" applyFill="1" applyBorder="1" applyAlignment="1">
      <alignment wrapText="1"/>
    </xf>
    <xf numFmtId="0" fontId="7" fillId="0" borderId="0" xfId="8" applyBorder="1" applyAlignment="1">
      <alignment wrapText="1"/>
    </xf>
    <xf numFmtId="0" fontId="25" fillId="3" borderId="1" xfId="7" applyBorder="1" applyAlignment="1">
      <alignment horizontal="center" vertical="center" wrapText="1"/>
    </xf>
    <xf numFmtId="0" fontId="25" fillId="3" borderId="2" xfId="7" applyBorder="1" applyAlignment="1">
      <alignment horizontal="center" vertical="center" wrapText="1"/>
    </xf>
    <xf numFmtId="0" fontId="25" fillId="3" borderId="3" xfId="7" applyBorder="1" applyAlignment="1">
      <alignment horizontal="center" vertical="center" wrapText="1"/>
    </xf>
    <xf numFmtId="14" fontId="7" fillId="0" borderId="7" xfId="8" applyNumberFormat="1" applyBorder="1" applyAlignment="1">
      <alignment wrapText="1"/>
    </xf>
    <xf numFmtId="168" fontId="7" fillId="0" borderId="7" xfId="6" applyNumberFormat="1" applyFont="1" applyBorder="1" applyAlignment="1">
      <alignment wrapText="1"/>
    </xf>
    <xf numFmtId="0" fontId="24" fillId="5" borderId="0" xfId="8" applyFont="1" applyFill="1" applyBorder="1" applyAlignment="1">
      <alignment horizontal="center" wrapText="1"/>
    </xf>
    <xf numFmtId="0" fontId="24" fillId="5" borderId="0" xfId="8" applyFont="1" applyFill="1" applyBorder="1" applyAlignment="1">
      <alignment wrapText="1"/>
    </xf>
    <xf numFmtId="0" fontId="24" fillId="5" borderId="0" xfId="8" applyFont="1" applyFill="1" applyBorder="1" applyAlignment="1">
      <alignment horizontal="left" vertical="center" wrapText="1"/>
    </xf>
    <xf numFmtId="0" fontId="25" fillId="0" borderId="0" xfId="8" applyFont="1" applyAlignment="1">
      <alignment wrapText="1"/>
    </xf>
    <xf numFmtId="0" fontId="25" fillId="0" borderId="0" xfId="8" applyFont="1" applyBorder="1" applyAlignment="1">
      <alignment wrapText="1"/>
    </xf>
    <xf numFmtId="0" fontId="13" fillId="5" borderId="7" xfId="1" applyFont="1" applyFill="1" applyBorder="1" applyAlignment="1">
      <alignment horizontal="left" vertical="center"/>
    </xf>
    <xf numFmtId="3" fontId="9" fillId="5" borderId="4" xfId="1" applyNumberFormat="1" applyFont="1" applyFill="1" applyBorder="1" applyAlignment="1">
      <alignment horizontal="center" vertical="center" wrapText="1"/>
    </xf>
    <xf numFmtId="167" fontId="16" fillId="5" borderId="7" xfId="1" applyNumberFormat="1" applyFont="1" applyFill="1" applyBorder="1" applyAlignment="1">
      <alignment vertical="center"/>
    </xf>
    <xf numFmtId="3" fontId="13" fillId="4" borderId="7" xfId="1" applyNumberFormat="1" applyFont="1" applyFill="1" applyBorder="1" applyAlignment="1">
      <alignment vertical="center" wrapText="1"/>
    </xf>
    <xf numFmtId="3" fontId="9" fillId="4" borderId="4" xfId="1" applyNumberFormat="1" applyFont="1" applyFill="1" applyBorder="1" applyAlignment="1">
      <alignment horizontal="center" vertical="center" wrapText="1"/>
    </xf>
    <xf numFmtId="167" fontId="16" fillId="4" borderId="7" xfId="1" applyNumberFormat="1" applyFont="1" applyFill="1" applyBorder="1" applyAlignment="1">
      <alignment vertical="center"/>
    </xf>
    <xf numFmtId="3" fontId="9" fillId="4" borderId="4" xfId="1" applyNumberFormat="1" applyFont="1" applyFill="1" applyBorder="1" applyAlignment="1">
      <alignment vertical="center" wrapText="1"/>
    </xf>
    <xf numFmtId="3" fontId="13" fillId="4" borderId="4" xfId="1" applyNumberFormat="1" applyFont="1" applyFill="1" applyBorder="1" applyAlignment="1">
      <alignment vertical="center" wrapText="1"/>
    </xf>
    <xf numFmtId="3" fontId="9" fillId="4" borderId="7" xfId="1" applyNumberFormat="1" applyFont="1" applyFill="1" applyBorder="1" applyAlignment="1">
      <alignment horizontal="center" vertical="center" wrapText="1"/>
    </xf>
    <xf numFmtId="167" fontId="17" fillId="4" borderId="7" xfId="1" applyNumberFormat="1" applyFont="1" applyFill="1" applyBorder="1" applyAlignment="1">
      <alignment vertical="center"/>
    </xf>
    <xf numFmtId="3" fontId="9" fillId="4" borderId="7" xfId="1" applyNumberFormat="1" applyFont="1" applyFill="1" applyBorder="1" applyAlignment="1">
      <alignment vertical="center" wrapText="1"/>
    </xf>
    <xf numFmtId="167" fontId="9" fillId="4" borderId="7" xfId="1" applyNumberFormat="1" applyFont="1" applyFill="1" applyBorder="1" applyAlignment="1">
      <alignment vertical="center"/>
    </xf>
    <xf numFmtId="167" fontId="28" fillId="6" borderId="7" xfId="1" applyNumberFormat="1" applyFont="1" applyFill="1" applyBorder="1" applyAlignment="1">
      <alignment vertical="center"/>
    </xf>
    <xf numFmtId="3" fontId="29" fillId="6" borderId="7" xfId="1" applyNumberFormat="1" applyFont="1" applyFill="1" applyBorder="1" applyAlignment="1">
      <alignment horizontal="left" vertical="center" wrapText="1"/>
    </xf>
    <xf numFmtId="3" fontId="28" fillId="6" borderId="4" xfId="1" applyNumberFormat="1" applyFont="1" applyFill="1" applyBorder="1" applyAlignment="1">
      <alignment horizontal="center" vertical="center" wrapText="1"/>
    </xf>
    <xf numFmtId="0" fontId="24" fillId="0" borderId="7" xfId="10" applyFont="1" applyBorder="1" applyAlignment="1" applyProtection="1">
      <alignment horizontal="left"/>
    </xf>
    <xf numFmtId="49" fontId="24" fillId="0" borderId="7" xfId="10" applyNumberFormat="1" applyFont="1" applyBorder="1" applyAlignment="1" applyProtection="1">
      <alignment horizontal="left"/>
    </xf>
    <xf numFmtId="0" fontId="13" fillId="0" borderId="7" xfId="1" applyFont="1" applyBorder="1" applyAlignment="1" applyProtection="1">
      <alignment vertical="center"/>
    </xf>
    <xf numFmtId="0" fontId="24" fillId="0" borderId="7" xfId="10" applyFont="1" applyBorder="1" applyAlignment="1" applyProtection="1">
      <protection locked="0"/>
    </xf>
    <xf numFmtId="0" fontId="24" fillId="0" borderId="0" xfId="10" applyFont="1" applyAlignment="1" applyProtection="1">
      <protection locked="0"/>
    </xf>
    <xf numFmtId="0" fontId="6" fillId="7" borderId="7" xfId="10" applyFill="1" applyBorder="1" applyAlignment="1" applyProtection="1">
      <alignment horizontal="left"/>
    </xf>
    <xf numFmtId="49" fontId="6" fillId="7" borderId="7" xfId="10" applyNumberFormat="1" applyFill="1" applyBorder="1" applyAlignment="1" applyProtection="1">
      <alignment horizontal="left"/>
    </xf>
    <xf numFmtId="3" fontId="9" fillId="7" borderId="7" xfId="1" applyNumberFormat="1" applyFont="1" applyFill="1" applyBorder="1" applyAlignment="1" applyProtection="1">
      <alignment vertical="center"/>
    </xf>
    <xf numFmtId="0" fontId="6" fillId="7" borderId="7" xfId="10" applyFill="1" applyBorder="1" applyAlignment="1" applyProtection="1"/>
    <xf numFmtId="0" fontId="6" fillId="7" borderId="0" xfId="10" applyFill="1" applyAlignment="1" applyProtection="1"/>
    <xf numFmtId="0" fontId="6" fillId="8" borderId="7" xfId="10" applyFill="1" applyBorder="1" applyAlignment="1" applyProtection="1">
      <alignment horizontal="left"/>
    </xf>
    <xf numFmtId="49" fontId="6" fillId="8" borderId="7" xfId="10" applyNumberFormat="1" applyFill="1" applyBorder="1" applyAlignment="1" applyProtection="1">
      <alignment horizontal="left"/>
    </xf>
    <xf numFmtId="3" fontId="13" fillId="8" borderId="7" xfId="1" applyNumberFormat="1" applyFont="1" applyFill="1" applyBorder="1" applyAlignment="1" applyProtection="1">
      <alignment vertical="center"/>
    </xf>
    <xf numFmtId="0" fontId="6" fillId="8" borderId="7" xfId="10" applyFill="1" applyBorder="1" applyAlignment="1" applyProtection="1"/>
    <xf numFmtId="0" fontId="6" fillId="8" borderId="0" xfId="10" applyFill="1" applyAlignment="1" applyProtection="1"/>
    <xf numFmtId="0" fontId="6" fillId="9" borderId="7" xfId="10" applyFill="1" applyBorder="1" applyAlignment="1" applyProtection="1">
      <alignment horizontal="left"/>
    </xf>
    <xf numFmtId="49" fontId="6" fillId="9" borderId="7" xfId="10" applyNumberFormat="1" applyFill="1" applyBorder="1" applyAlignment="1" applyProtection="1">
      <alignment horizontal="left"/>
    </xf>
    <xf numFmtId="3" fontId="13" fillId="9" borderId="7" xfId="1" applyNumberFormat="1" applyFont="1" applyFill="1" applyBorder="1" applyAlignment="1" applyProtection="1">
      <alignment vertical="center"/>
    </xf>
    <xf numFmtId="0" fontId="6" fillId="9" borderId="7" xfId="10" applyFill="1" applyBorder="1" applyAlignment="1" applyProtection="1"/>
    <xf numFmtId="0" fontId="6" fillId="9" borderId="0" xfId="10" applyFill="1" applyAlignment="1" applyProtection="1"/>
    <xf numFmtId="0" fontId="6" fillId="10" borderId="7" xfId="10" applyFill="1" applyBorder="1" applyAlignment="1" applyProtection="1">
      <alignment horizontal="left"/>
    </xf>
    <xf numFmtId="49" fontId="6" fillId="10" borderId="7" xfId="10" applyNumberFormat="1" applyFill="1" applyBorder="1" applyAlignment="1" applyProtection="1">
      <alignment horizontal="left"/>
    </xf>
    <xf numFmtId="3" fontId="13" fillId="10" borderId="7" xfId="1" applyNumberFormat="1" applyFont="1" applyFill="1" applyBorder="1" applyAlignment="1" applyProtection="1">
      <alignment vertical="center"/>
    </xf>
    <xf numFmtId="0" fontId="6" fillId="10" borderId="7" xfId="10" applyFill="1" applyBorder="1" applyAlignment="1" applyProtection="1"/>
    <xf numFmtId="0" fontId="6" fillId="10" borderId="0" xfId="10" applyFill="1" applyAlignment="1" applyProtection="1"/>
    <xf numFmtId="0" fontId="6" fillId="4" borderId="7" xfId="10" applyFill="1" applyBorder="1" applyAlignment="1" applyProtection="1">
      <alignment horizontal="left"/>
    </xf>
    <xf numFmtId="49" fontId="6" fillId="4" borderId="7" xfId="10" applyNumberFormat="1" applyFill="1" applyBorder="1" applyAlignment="1" applyProtection="1">
      <alignment horizontal="left"/>
    </xf>
    <xf numFmtId="3" fontId="13" fillId="4" borderId="7" xfId="1" applyNumberFormat="1" applyFont="1" applyFill="1" applyBorder="1" applyAlignment="1" applyProtection="1">
      <alignment vertical="center"/>
    </xf>
    <xf numFmtId="0" fontId="6" fillId="4" borderId="7" xfId="10" applyFill="1" applyBorder="1" applyAlignment="1" applyProtection="1"/>
    <xf numFmtId="0" fontId="6" fillId="4" borderId="0" xfId="10" applyFill="1" applyAlignment="1" applyProtection="1"/>
    <xf numFmtId="0" fontId="6" fillId="0" borderId="7" xfId="10" applyBorder="1" applyAlignment="1" applyProtection="1">
      <alignment horizontal="left"/>
    </xf>
    <xf numFmtId="49" fontId="6" fillId="0" borderId="7" xfId="10" applyNumberFormat="1" applyBorder="1" applyAlignment="1" applyProtection="1">
      <alignment horizontal="left"/>
    </xf>
    <xf numFmtId="0" fontId="10" fillId="0" borderId="7" xfId="1" applyFont="1" applyBorder="1" applyAlignment="1" applyProtection="1">
      <alignment vertical="center"/>
    </xf>
    <xf numFmtId="0" fontId="6" fillId="0" borderId="7" xfId="10" applyBorder="1" applyAlignment="1" applyProtection="1">
      <protection locked="0"/>
    </xf>
    <xf numFmtId="0" fontId="6" fillId="0" borderId="0" xfId="10" applyAlignment="1" applyProtection="1">
      <protection locked="0"/>
    </xf>
    <xf numFmtId="0" fontId="6" fillId="0" borderId="7" xfId="10" applyFill="1" applyBorder="1"/>
    <xf numFmtId="3" fontId="10" fillId="0" borderId="7" xfId="1" applyNumberFormat="1" applyFont="1" applyFill="1" applyBorder="1" applyAlignment="1" applyProtection="1">
      <alignment vertical="center"/>
    </xf>
    <xf numFmtId="49" fontId="13" fillId="4" borderId="7" xfId="1" applyNumberFormat="1" applyFont="1" applyFill="1" applyBorder="1" applyAlignment="1" applyProtection="1">
      <alignment vertical="center"/>
    </xf>
    <xf numFmtId="49" fontId="13" fillId="10" borderId="7" xfId="1" applyNumberFormat="1" applyFont="1" applyFill="1" applyBorder="1" applyAlignment="1" applyProtection="1">
      <alignment vertical="center"/>
    </xf>
    <xf numFmtId="49" fontId="13" fillId="8" borderId="7" xfId="1" applyNumberFormat="1" applyFont="1" applyFill="1" applyBorder="1" applyAlignment="1" applyProtection="1">
      <alignment vertical="center"/>
    </xf>
    <xf numFmtId="49" fontId="13" fillId="9" borderId="7" xfId="1" applyNumberFormat="1" applyFont="1" applyFill="1" applyBorder="1" applyAlignment="1" applyProtection="1">
      <alignment vertical="center"/>
    </xf>
    <xf numFmtId="0" fontId="6" fillId="0" borderId="7" xfId="10" applyFill="1" applyBorder="1" applyAlignment="1" applyProtection="1">
      <protection locked="0"/>
    </xf>
    <xf numFmtId="0" fontId="6" fillId="0" borderId="0" xfId="10" applyFill="1" applyAlignment="1" applyProtection="1">
      <protection locked="0"/>
    </xf>
    <xf numFmtId="0" fontId="6" fillId="4" borderId="0" xfId="10" applyFill="1" applyAlignment="1" applyProtection="1">
      <protection locked="0"/>
    </xf>
    <xf numFmtId="0" fontId="6" fillId="0" borderId="7" xfId="10" applyFill="1" applyBorder="1" applyAlignment="1" applyProtection="1">
      <alignment horizontal="left"/>
    </xf>
    <xf numFmtId="0" fontId="6" fillId="0" borderId="7" xfId="10" applyFont="1" applyFill="1" applyBorder="1" applyAlignment="1" applyProtection="1">
      <protection locked="0"/>
    </xf>
    <xf numFmtId="0" fontId="6" fillId="0" borderId="0" xfId="10" applyFont="1" applyFill="1" applyAlignment="1" applyProtection="1">
      <protection locked="0"/>
    </xf>
    <xf numFmtId="0" fontId="6" fillId="0" borderId="0" xfId="10" applyAlignment="1" applyProtection="1">
      <alignment horizontal="left"/>
    </xf>
    <xf numFmtId="49" fontId="6" fillId="0" borderId="0" xfId="10" applyNumberFormat="1" applyAlignment="1" applyProtection="1">
      <alignment horizontal="left"/>
    </xf>
    <xf numFmtId="0" fontId="6" fillId="0" borderId="0" xfId="10" applyAlignment="1" applyProtection="1"/>
    <xf numFmtId="0" fontId="24" fillId="0" borderId="7" xfId="10" applyFont="1" applyFill="1" applyBorder="1" applyAlignment="1" applyProtection="1"/>
    <xf numFmtId="49" fontId="24" fillId="0" borderId="7" xfId="10" applyNumberFormat="1" applyFont="1" applyFill="1" applyBorder="1" applyAlignment="1" applyProtection="1"/>
    <xf numFmtId="0" fontId="6" fillId="0" borderId="7" xfId="10" applyBorder="1" applyAlignment="1" applyProtection="1"/>
    <xf numFmtId="0" fontId="24" fillId="0" borderId="7" xfId="10" applyFont="1" applyBorder="1" applyProtection="1">
      <protection locked="0"/>
    </xf>
    <xf numFmtId="0" fontId="6" fillId="0" borderId="0" xfId="10" applyProtection="1">
      <protection locked="0"/>
    </xf>
    <xf numFmtId="3" fontId="9" fillId="7" borderId="7" xfId="1" applyNumberFormat="1" applyFont="1" applyFill="1" applyBorder="1" applyAlignment="1" applyProtection="1">
      <alignment horizontal="left" vertical="center"/>
    </xf>
    <xf numFmtId="49" fontId="9" fillId="7" borderId="7" xfId="1" applyNumberFormat="1" applyFont="1" applyFill="1" applyBorder="1" applyAlignment="1" applyProtection="1">
      <alignment horizontal="left" vertical="center"/>
    </xf>
    <xf numFmtId="0" fontId="6" fillId="0" borderId="0" xfId="10" applyProtection="1"/>
    <xf numFmtId="0" fontId="13" fillId="8" borderId="7" xfId="1" applyFont="1" applyFill="1" applyBorder="1" applyAlignment="1" applyProtection="1">
      <alignment horizontal="left" vertical="center"/>
    </xf>
    <xf numFmtId="49" fontId="13" fillId="8" borderId="7" xfId="1" applyNumberFormat="1" applyFont="1" applyFill="1" applyBorder="1" applyAlignment="1" applyProtection="1">
      <alignment horizontal="left" vertical="center"/>
    </xf>
    <xf numFmtId="3" fontId="13" fillId="11" borderId="7" xfId="1" applyNumberFormat="1" applyFont="1" applyFill="1" applyBorder="1" applyAlignment="1" applyProtection="1">
      <alignment vertical="center"/>
    </xf>
    <xf numFmtId="49" fontId="13" fillId="11" borderId="7" xfId="1" applyNumberFormat="1" applyFont="1" applyFill="1" applyBorder="1" applyAlignment="1" applyProtection="1">
      <alignment vertical="center"/>
    </xf>
    <xf numFmtId="0" fontId="6" fillId="0" borderId="7" xfId="10" applyFill="1" applyBorder="1" applyAlignment="1" applyProtection="1"/>
    <xf numFmtId="49" fontId="6" fillId="0" borderId="7" xfId="10" applyNumberFormat="1" applyFill="1" applyBorder="1" applyAlignment="1" applyProtection="1"/>
    <xf numFmtId="0" fontId="6" fillId="0" borderId="7" xfId="10" applyBorder="1" applyProtection="1">
      <protection locked="0"/>
    </xf>
    <xf numFmtId="0" fontId="6" fillId="0" borderId="7" xfId="10" applyFill="1" applyBorder="1" applyProtection="1">
      <protection locked="0"/>
    </xf>
    <xf numFmtId="0" fontId="6" fillId="0" borderId="0" xfId="10" applyFill="1" applyProtection="1">
      <protection locked="0"/>
    </xf>
    <xf numFmtId="0" fontId="6" fillId="0" borderId="7" xfId="10" applyFont="1" applyFill="1" applyBorder="1" applyAlignment="1" applyProtection="1"/>
    <xf numFmtId="0" fontId="6" fillId="0" borderId="7" xfId="10" applyFont="1" applyFill="1" applyBorder="1" applyProtection="1">
      <protection locked="0"/>
    </xf>
    <xf numFmtId="0" fontId="6" fillId="0" borderId="0" xfId="10" applyFont="1" applyFill="1" applyProtection="1">
      <protection locked="0"/>
    </xf>
    <xf numFmtId="0" fontId="6" fillId="0" borderId="7" xfId="10" applyBorder="1" applyProtection="1"/>
    <xf numFmtId="49" fontId="6" fillId="0" borderId="7" xfId="10" applyNumberFormat="1" applyBorder="1" applyProtection="1"/>
    <xf numFmtId="49" fontId="6" fillId="0" borderId="0" xfId="10" applyNumberFormat="1" applyProtection="1"/>
    <xf numFmtId="0" fontId="6" fillId="0" borderId="0" xfId="10"/>
    <xf numFmtId="0" fontId="5" fillId="0" borderId="7" xfId="8" applyFont="1" applyBorder="1" applyAlignment="1">
      <alignment wrapText="1"/>
    </xf>
    <xf numFmtId="168" fontId="7" fillId="0" borderId="0" xfId="8" applyNumberFormat="1" applyAlignment="1">
      <alignment wrapText="1"/>
    </xf>
    <xf numFmtId="3" fontId="9" fillId="4" borderId="4" xfId="1" applyNumberFormat="1" applyFont="1" applyFill="1" applyBorder="1" applyAlignment="1">
      <alignment horizontal="left" vertical="center" wrapText="1"/>
    </xf>
    <xf numFmtId="167" fontId="10" fillId="0" borderId="0" xfId="1" applyNumberFormat="1" applyFont="1" applyAlignment="1">
      <alignment vertical="center"/>
    </xf>
    <xf numFmtId="0" fontId="7" fillId="0" borderId="8" xfId="8" quotePrefix="1" applyFill="1" applyBorder="1" applyAlignment="1">
      <alignment horizontal="left" wrapText="1"/>
    </xf>
    <xf numFmtId="0" fontId="26" fillId="0" borderId="8" xfId="9" quotePrefix="1" applyFill="1" applyBorder="1" applyAlignment="1">
      <alignment wrapText="1"/>
    </xf>
    <xf numFmtId="0" fontId="11" fillId="0" borderId="0" xfId="1" applyFont="1" applyAlignment="1"/>
    <xf numFmtId="0" fontId="0" fillId="0" borderId="0" xfId="0" applyFont="1" applyAlignment="1"/>
    <xf numFmtId="168" fontId="7" fillId="0" borderId="7" xfId="6" applyNumberFormat="1" applyFont="1" applyFill="1" applyBorder="1" applyAlignment="1">
      <alignment wrapText="1"/>
    </xf>
    <xf numFmtId="3" fontId="6" fillId="0" borderId="0" xfId="10" applyNumberFormat="1" applyProtection="1"/>
    <xf numFmtId="168" fontId="7" fillId="0" borderId="8" xfId="8" applyNumberFormat="1" applyFill="1" applyBorder="1" applyAlignment="1">
      <alignment wrapText="1"/>
    </xf>
    <xf numFmtId="168" fontId="30" fillId="5" borderId="0" xfId="8" applyNumberFormat="1" applyFont="1" applyFill="1" applyBorder="1" applyAlignment="1">
      <alignment wrapText="1"/>
    </xf>
    <xf numFmtId="0" fontId="13" fillId="0" borderId="0" xfId="1" applyFont="1" applyAlignment="1">
      <alignment vertical="center"/>
    </xf>
    <xf numFmtId="0" fontId="4" fillId="0" borderId="3" xfId="8" applyFont="1" applyFill="1" applyBorder="1" applyAlignment="1">
      <alignment wrapText="1"/>
    </xf>
    <xf numFmtId="0" fontId="4" fillId="0" borderId="8" xfId="8" applyFont="1" applyFill="1" applyBorder="1" applyAlignment="1">
      <alignment wrapText="1"/>
    </xf>
    <xf numFmtId="0" fontId="4" fillId="0" borderId="7" xfId="8" applyFont="1" applyBorder="1" applyAlignment="1">
      <alignment wrapText="1"/>
    </xf>
    <xf numFmtId="0" fontId="7" fillId="0" borderId="9" xfId="8" applyBorder="1" applyAlignment="1">
      <alignment wrapText="1"/>
    </xf>
    <xf numFmtId="0" fontId="24" fillId="12" borderId="5" xfId="8" applyFont="1" applyFill="1" applyBorder="1" applyAlignment="1">
      <alignment wrapText="1"/>
    </xf>
    <xf numFmtId="0" fontId="25" fillId="0" borderId="14" xfId="7" applyFill="1" applyBorder="1" applyAlignment="1">
      <alignment horizontal="center" vertical="center" wrapText="1"/>
    </xf>
    <xf numFmtId="0" fontId="25" fillId="0" borderId="16" xfId="7" applyFill="1" applyBorder="1" applyAlignment="1">
      <alignment horizontal="center" vertical="center" wrapText="1"/>
    </xf>
    <xf numFmtId="0" fontId="25" fillId="0" borderId="15" xfId="7" applyFill="1" applyBorder="1" applyAlignment="1">
      <alignment horizontal="center" vertical="center" wrapText="1"/>
    </xf>
    <xf numFmtId="0" fontId="25" fillId="12" borderId="14" xfId="7" applyFill="1" applyBorder="1" applyAlignment="1">
      <alignment horizontal="center" vertical="center" wrapText="1"/>
    </xf>
    <xf numFmtId="0" fontId="25" fillId="12" borderId="15" xfId="7" applyFill="1" applyBorder="1" applyAlignment="1">
      <alignment horizontal="center" vertical="center" wrapText="1"/>
    </xf>
    <xf numFmtId="0" fontId="25" fillId="12" borderId="16" xfId="7" applyFill="1" applyBorder="1" applyAlignment="1">
      <alignment horizontal="center" vertical="center" wrapText="1"/>
    </xf>
    <xf numFmtId="0" fontId="25" fillId="12" borderId="17" xfId="7" applyFill="1" applyBorder="1" applyAlignment="1">
      <alignment horizontal="center" vertical="center" wrapText="1"/>
    </xf>
    <xf numFmtId="0" fontId="32" fillId="12" borderId="15" xfId="7" applyFont="1" applyFill="1" applyBorder="1" applyAlignment="1">
      <alignment horizontal="left" vertical="center" wrapText="1"/>
    </xf>
    <xf numFmtId="168" fontId="32" fillId="12" borderId="16" xfId="7" applyNumberFormat="1" applyFont="1" applyFill="1" applyBorder="1" applyAlignment="1">
      <alignment horizontal="center" vertical="center" wrapText="1"/>
    </xf>
    <xf numFmtId="168" fontId="32" fillId="12" borderId="15" xfId="7" applyNumberFormat="1" applyFont="1" applyFill="1" applyBorder="1" applyAlignment="1">
      <alignment horizontal="center" vertical="center" wrapText="1"/>
    </xf>
    <xf numFmtId="168" fontId="24" fillId="12" borderId="5" xfId="8" applyNumberFormat="1" applyFont="1" applyFill="1" applyBorder="1" applyAlignment="1">
      <alignment wrapText="1"/>
    </xf>
    <xf numFmtId="0" fontId="24" fillId="12" borderId="10" xfId="8" applyFont="1" applyFill="1" applyBorder="1" applyAlignment="1">
      <alignment wrapText="1"/>
    </xf>
    <xf numFmtId="0" fontId="5" fillId="0" borderId="7" xfId="8" applyFont="1" applyFill="1" applyBorder="1" applyAlignment="1">
      <alignment wrapText="1"/>
    </xf>
    <xf numFmtId="0" fontId="7" fillId="0" borderId="7" xfId="8" applyFill="1" applyBorder="1" applyAlignment="1">
      <alignment wrapText="1"/>
    </xf>
    <xf numFmtId="0" fontId="31" fillId="0" borderId="7" xfId="8" applyFont="1" applyFill="1" applyBorder="1" applyAlignment="1">
      <alignment wrapText="1"/>
    </xf>
    <xf numFmtId="0" fontId="3" fillId="0" borderId="7" xfId="8" applyFont="1" applyFill="1" applyBorder="1" applyAlignment="1">
      <alignment wrapText="1"/>
    </xf>
    <xf numFmtId="0" fontId="7" fillId="0" borderId="6" xfId="8" applyFill="1" applyBorder="1" applyAlignment="1">
      <alignment wrapText="1"/>
    </xf>
    <xf numFmtId="14" fontId="7" fillId="0" borderId="7" xfId="8" applyNumberFormat="1" applyFill="1" applyBorder="1" applyAlignment="1">
      <alignment wrapText="1"/>
    </xf>
    <xf numFmtId="14" fontId="31" fillId="0" borderId="16" xfId="7" applyNumberFormat="1" applyFont="1" applyFill="1" applyBorder="1" applyAlignment="1">
      <alignment horizontal="center" vertical="center" wrapText="1"/>
    </xf>
    <xf numFmtId="168" fontId="31" fillId="0" borderId="16" xfId="7" applyNumberFormat="1" applyFont="1" applyFill="1" applyBorder="1" applyAlignment="1">
      <alignment horizontal="center" vertical="center" wrapText="1"/>
    </xf>
    <xf numFmtId="168" fontId="31" fillId="0" borderId="7" xfId="7" applyNumberFormat="1" applyFont="1" applyFill="1" applyBorder="1" applyAlignment="1">
      <alignment horizontal="center" vertical="center" wrapText="1"/>
    </xf>
    <xf numFmtId="14" fontId="7" fillId="0" borderId="13" xfId="8" applyNumberFormat="1" applyBorder="1" applyAlignment="1">
      <alignment wrapText="1"/>
    </xf>
    <xf numFmtId="167" fontId="17" fillId="5" borderId="7" xfId="1" applyNumberFormat="1" applyFont="1" applyFill="1" applyBorder="1" applyAlignment="1">
      <alignment vertical="center"/>
    </xf>
    <xf numFmtId="14" fontId="2" fillId="0" borderId="12" xfId="8" applyNumberFormat="1" applyFont="1" applyBorder="1" applyAlignment="1">
      <alignment wrapText="1"/>
    </xf>
    <xf numFmtId="168" fontId="4" fillId="0" borderId="8" xfId="8" applyNumberFormat="1" applyFont="1" applyBorder="1" applyAlignment="1">
      <alignment horizontal="left"/>
    </xf>
    <xf numFmtId="0" fontId="1" fillId="0" borderId="7" xfId="8" applyFont="1" applyFill="1" applyBorder="1" applyAlignment="1">
      <alignment wrapText="1"/>
    </xf>
    <xf numFmtId="0" fontId="1" fillId="0" borderId="7" xfId="8" applyFont="1" applyBorder="1" applyAlignment="1">
      <alignment wrapText="1"/>
    </xf>
    <xf numFmtId="0" fontId="33" fillId="0" borderId="0" xfId="1" applyFont="1" applyFill="1" applyAlignment="1">
      <alignment vertical="center"/>
    </xf>
    <xf numFmtId="0" fontId="33" fillId="0" borderId="0" xfId="1" applyFont="1" applyAlignment="1">
      <alignment vertical="center"/>
    </xf>
    <xf numFmtId="0" fontId="33" fillId="0" borderId="0" xfId="1" applyFont="1" applyFill="1" applyAlignment="1">
      <alignment horizontal="left" vertical="center"/>
    </xf>
    <xf numFmtId="0" fontId="18" fillId="0" borderId="7" xfId="2" applyFont="1" applyBorder="1" applyAlignment="1">
      <alignment horizontal="left"/>
    </xf>
    <xf numFmtId="0" fontId="27" fillId="6" borderId="4" xfId="1" applyFont="1" applyFill="1" applyBorder="1" applyAlignment="1">
      <alignment horizontal="right" vertical="center"/>
    </xf>
    <xf numFmtId="0" fontId="27" fillId="6" borderId="13" xfId="1" applyFont="1" applyFill="1" applyBorder="1" applyAlignment="1">
      <alignment horizontal="right" vertical="center"/>
    </xf>
    <xf numFmtId="0" fontId="24" fillId="12" borderId="9" xfId="8" applyFont="1" applyFill="1" applyBorder="1" applyAlignment="1">
      <alignment horizontal="center" wrapText="1"/>
    </xf>
    <xf numFmtId="0" fontId="24" fillId="12" borderId="5" xfId="8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24" fillId="12" borderId="10" xfId="8" applyFont="1" applyFill="1" applyBorder="1" applyAlignment="1">
      <alignment horizontal="center" wrapText="1"/>
    </xf>
    <xf numFmtId="0" fontId="7" fillId="0" borderId="7" xfId="8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7" fillId="0" borderId="7" xfId="8" applyFill="1" applyBorder="1" applyAlignment="1">
      <alignment horizontal="center" wrapText="1"/>
    </xf>
  </cellXfs>
  <cellStyles count="11">
    <cellStyle name="Énfasis1" xfId="7" builtinId="29"/>
    <cellStyle name="Hipervínculo" xfId="9" builtinId="8"/>
    <cellStyle name="Millares" xfId="5" builtinId="3"/>
    <cellStyle name="Millares 2" xfId="3"/>
    <cellStyle name="Moneda" xfId="6" builtinId="4"/>
    <cellStyle name="Moneda 2" xfId="4"/>
    <cellStyle name="Normal" xfId="0" builtinId="0"/>
    <cellStyle name="Normal 2" xfId="1"/>
    <cellStyle name="Normal 3" xfId="2"/>
    <cellStyle name="Normal 4" xfId="8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B1:O89"/>
  <sheetViews>
    <sheetView showGridLines="0" tabSelected="1" workbookViewId="0">
      <selection activeCell="E55" sqref="E55"/>
    </sheetView>
  </sheetViews>
  <sheetFormatPr baseColWidth="10" defaultRowHeight="12.75" x14ac:dyDescent="0.25"/>
  <cols>
    <col min="1" max="1" width="3.28515625" style="4" customWidth="1"/>
    <col min="2" max="2" width="14" style="5" customWidth="1"/>
    <col min="3" max="3" width="54.28515625" style="4" customWidth="1"/>
    <col min="4" max="4" width="20.42578125" style="4" customWidth="1"/>
    <col min="5" max="16384" width="11.42578125" style="4"/>
  </cols>
  <sheetData>
    <row r="1" spans="2:15" ht="15" x14ac:dyDescent="0.2">
      <c r="B1" s="186" t="s">
        <v>455</v>
      </c>
      <c r="C1" s="186"/>
      <c r="D1" s="15"/>
    </row>
    <row r="2" spans="2:15" ht="15" x14ac:dyDescent="0.2">
      <c r="B2" s="186" t="s">
        <v>456</v>
      </c>
      <c r="C2" s="186"/>
      <c r="D2" s="15" t="s">
        <v>454</v>
      </c>
    </row>
    <row r="3" spans="2:15" ht="15" x14ac:dyDescent="0.2">
      <c r="B3" s="186" t="s">
        <v>457</v>
      </c>
      <c r="C3" s="186"/>
      <c r="D3" s="15"/>
      <c r="J3" s="29"/>
      <c r="K3" s="29"/>
      <c r="L3" s="29"/>
      <c r="M3" s="29"/>
      <c r="N3" s="29"/>
      <c r="O3" s="29"/>
    </row>
    <row r="4" spans="2:15" ht="15" x14ac:dyDescent="0.2">
      <c r="B4" s="186" t="s">
        <v>426</v>
      </c>
      <c r="C4" s="186"/>
      <c r="D4" s="15"/>
      <c r="J4" s="29"/>
      <c r="K4" s="29"/>
      <c r="L4" s="29"/>
      <c r="M4" s="29"/>
      <c r="N4" s="29"/>
      <c r="O4" s="29"/>
    </row>
    <row r="5" spans="2:15" ht="15" x14ac:dyDescent="0.2">
      <c r="B5" s="186" t="s">
        <v>458</v>
      </c>
      <c r="C5" s="186"/>
      <c r="D5" s="15" t="s">
        <v>459</v>
      </c>
      <c r="J5" s="29"/>
      <c r="K5" s="29"/>
      <c r="L5" s="29"/>
      <c r="M5" s="29"/>
      <c r="N5" s="29"/>
      <c r="O5" s="29"/>
    </row>
    <row r="6" spans="2:15" ht="23.25" customHeight="1" x14ac:dyDescent="0.25">
      <c r="B6" s="62">
        <v>1</v>
      </c>
      <c r="C6" s="63" t="s">
        <v>247</v>
      </c>
      <c r="D6" s="61">
        <f>+D7+D33+D51</f>
        <v>21578000</v>
      </c>
      <c r="J6" s="29"/>
      <c r="K6" s="29"/>
      <c r="L6" s="29"/>
      <c r="M6" s="30"/>
      <c r="N6" s="29"/>
      <c r="O6" s="29"/>
    </row>
    <row r="7" spans="2:15" ht="16.5" x14ac:dyDescent="0.25">
      <c r="B7" s="49" t="s">
        <v>128</v>
      </c>
      <c r="C7" s="50" t="s">
        <v>8</v>
      </c>
      <c r="D7" s="178">
        <f>+D9</f>
        <v>0</v>
      </c>
      <c r="J7" s="29"/>
      <c r="K7" s="29"/>
      <c r="L7" s="29"/>
      <c r="M7" s="29"/>
      <c r="N7" s="29"/>
      <c r="O7" s="29"/>
    </row>
    <row r="8" spans="2:15" ht="16.5" x14ac:dyDescent="0.25">
      <c r="B8" s="52" t="s">
        <v>127</v>
      </c>
      <c r="C8" s="53" t="s">
        <v>9</v>
      </c>
      <c r="D8" s="54"/>
      <c r="J8" s="29"/>
      <c r="K8" s="29"/>
      <c r="L8" s="29"/>
      <c r="M8" s="29"/>
      <c r="N8" s="29"/>
      <c r="O8" s="29"/>
    </row>
    <row r="9" spans="2:15" ht="21" customHeight="1" x14ac:dyDescent="0.25">
      <c r="B9" s="56" t="s">
        <v>126</v>
      </c>
      <c r="C9" s="57" t="s">
        <v>125</v>
      </c>
      <c r="D9" s="58">
        <f>D10+D26</f>
        <v>0</v>
      </c>
      <c r="J9" s="29"/>
      <c r="K9" s="29"/>
      <c r="L9" s="29"/>
      <c r="M9" s="29"/>
      <c r="N9" s="29"/>
      <c r="O9" s="29"/>
    </row>
    <row r="10" spans="2:15" ht="15" x14ac:dyDescent="0.25">
      <c r="B10" s="56" t="s">
        <v>124</v>
      </c>
      <c r="C10" s="59" t="s">
        <v>10</v>
      </c>
      <c r="D10" s="60">
        <f>SUM(D11:D19)</f>
        <v>0</v>
      </c>
      <c r="J10" s="29"/>
      <c r="K10" s="29"/>
      <c r="L10" s="29"/>
      <c r="M10" s="29"/>
      <c r="N10" s="29"/>
      <c r="O10" s="29"/>
    </row>
    <row r="11" spans="2:15" ht="14.25" x14ac:dyDescent="0.25">
      <c r="B11" s="13" t="s">
        <v>11</v>
      </c>
      <c r="C11" s="14" t="s">
        <v>12</v>
      </c>
      <c r="D11" s="6">
        <v>0</v>
      </c>
      <c r="J11" s="29"/>
      <c r="K11" s="29"/>
      <c r="L11" s="29"/>
      <c r="M11" s="29"/>
      <c r="N11" s="29"/>
      <c r="O11" s="29"/>
    </row>
    <row r="12" spans="2:15" ht="14.25" x14ac:dyDescent="0.25">
      <c r="B12" s="13" t="s">
        <v>13</v>
      </c>
      <c r="C12" s="14" t="s">
        <v>123</v>
      </c>
      <c r="D12" s="6">
        <v>0</v>
      </c>
      <c r="J12" s="29"/>
      <c r="K12" s="29"/>
      <c r="L12" s="29"/>
      <c r="M12" s="29"/>
      <c r="N12" s="29"/>
      <c r="O12" s="29"/>
    </row>
    <row r="13" spans="2:15" ht="14.25" x14ac:dyDescent="0.25">
      <c r="B13" s="13" t="s">
        <v>14</v>
      </c>
      <c r="C13" s="14" t="s">
        <v>122</v>
      </c>
      <c r="D13" s="6">
        <v>0</v>
      </c>
      <c r="J13" s="29"/>
      <c r="K13" s="29"/>
      <c r="L13" s="29"/>
      <c r="M13" s="29"/>
      <c r="N13" s="29"/>
      <c r="O13" s="29"/>
    </row>
    <row r="14" spans="2:15" ht="14.25" x14ac:dyDescent="0.25">
      <c r="B14" s="13" t="s">
        <v>15</v>
      </c>
      <c r="C14" s="7" t="s">
        <v>16</v>
      </c>
      <c r="D14" s="6"/>
    </row>
    <row r="15" spans="2:15" ht="14.25" x14ac:dyDescent="0.25">
      <c r="B15" s="13" t="s">
        <v>17</v>
      </c>
      <c r="C15" s="7" t="s">
        <v>121</v>
      </c>
      <c r="D15" s="6"/>
    </row>
    <row r="16" spans="2:15" ht="14.25" x14ac:dyDescent="0.25">
      <c r="B16" s="13" t="s">
        <v>18</v>
      </c>
      <c r="C16" s="7" t="s">
        <v>120</v>
      </c>
      <c r="D16" s="6"/>
    </row>
    <row r="17" spans="2:4" ht="14.25" x14ac:dyDescent="0.25">
      <c r="B17" s="13" t="s">
        <v>19</v>
      </c>
      <c r="C17" s="7" t="s">
        <v>119</v>
      </c>
      <c r="D17" s="6"/>
    </row>
    <row r="18" spans="2:4" ht="14.25" x14ac:dyDescent="0.25">
      <c r="B18" s="13" t="s">
        <v>20</v>
      </c>
      <c r="C18" s="7" t="s">
        <v>118</v>
      </c>
      <c r="D18" s="6"/>
    </row>
    <row r="19" spans="2:4" ht="14.25" x14ac:dyDescent="0.25">
      <c r="B19" s="13" t="s">
        <v>21</v>
      </c>
      <c r="C19" s="7" t="s">
        <v>117</v>
      </c>
      <c r="D19" s="6"/>
    </row>
    <row r="20" spans="2:4" ht="16.5" x14ac:dyDescent="0.25">
      <c r="B20" s="56" t="s">
        <v>116</v>
      </c>
      <c r="C20" s="59" t="s">
        <v>22</v>
      </c>
      <c r="D20" s="58">
        <f>D21+D23+D24+D25</f>
        <v>0</v>
      </c>
    </row>
    <row r="21" spans="2:4" ht="14.25" x14ac:dyDescent="0.25">
      <c r="B21" s="8" t="s">
        <v>23</v>
      </c>
      <c r="C21" s="7" t="s">
        <v>115</v>
      </c>
      <c r="D21" s="6"/>
    </row>
    <row r="22" spans="2:4" ht="14.25" x14ac:dyDescent="0.25">
      <c r="B22" s="8" t="s">
        <v>24</v>
      </c>
      <c r="C22" s="7" t="s">
        <v>114</v>
      </c>
      <c r="D22" s="6"/>
    </row>
    <row r="23" spans="2:4" ht="14.25" x14ac:dyDescent="0.25">
      <c r="B23" s="8" t="s">
        <v>25</v>
      </c>
      <c r="C23" s="7" t="s">
        <v>113</v>
      </c>
      <c r="D23" s="6"/>
    </row>
    <row r="24" spans="2:4" ht="14.25" x14ac:dyDescent="0.25">
      <c r="B24" s="8" t="s">
        <v>26</v>
      </c>
      <c r="C24" s="7" t="s">
        <v>112</v>
      </c>
      <c r="D24" s="6"/>
    </row>
    <row r="25" spans="2:4" ht="14.25" x14ac:dyDescent="0.25">
      <c r="B25" s="8" t="s">
        <v>27</v>
      </c>
      <c r="C25" s="7" t="s">
        <v>111</v>
      </c>
      <c r="D25" s="6"/>
    </row>
    <row r="26" spans="2:4" ht="16.5" x14ac:dyDescent="0.25">
      <c r="B26" s="56" t="s">
        <v>28</v>
      </c>
      <c r="C26" s="59" t="s">
        <v>414</v>
      </c>
      <c r="D26" s="58">
        <f>+D27+D28+D29+D32</f>
        <v>0</v>
      </c>
    </row>
    <row r="27" spans="2:4" ht="14.25" x14ac:dyDescent="0.25">
      <c r="B27" s="8" t="s">
        <v>29</v>
      </c>
      <c r="C27" s="7" t="s">
        <v>428</v>
      </c>
      <c r="D27" s="6">
        <v>0</v>
      </c>
    </row>
    <row r="28" spans="2:4" ht="14.25" x14ac:dyDescent="0.25">
      <c r="B28" s="8" t="s">
        <v>30</v>
      </c>
      <c r="C28" s="7" t="s">
        <v>429</v>
      </c>
      <c r="D28" s="6">
        <v>0</v>
      </c>
    </row>
    <row r="29" spans="2:4" ht="14.25" x14ac:dyDescent="0.25">
      <c r="B29" s="8" t="s">
        <v>31</v>
      </c>
      <c r="C29" s="7" t="s">
        <v>108</v>
      </c>
      <c r="D29" s="6">
        <v>0</v>
      </c>
    </row>
    <row r="30" spans="2:4" ht="14.25" x14ac:dyDescent="0.25">
      <c r="B30" s="8" t="s">
        <v>33</v>
      </c>
      <c r="C30" s="7" t="s">
        <v>107</v>
      </c>
      <c r="D30" s="6"/>
    </row>
    <row r="31" spans="2:4" ht="14.25" x14ac:dyDescent="0.25">
      <c r="B31" s="8" t="s">
        <v>34</v>
      </c>
      <c r="C31" s="7" t="s">
        <v>106</v>
      </c>
      <c r="D31" s="6"/>
    </row>
    <row r="32" spans="2:4" ht="14.25" x14ac:dyDescent="0.25">
      <c r="B32" s="13" t="s">
        <v>105</v>
      </c>
      <c r="C32" s="7" t="s">
        <v>35</v>
      </c>
      <c r="D32" s="6">
        <v>0</v>
      </c>
    </row>
    <row r="33" spans="2:4" ht="16.5" x14ac:dyDescent="0.25">
      <c r="B33" s="49" t="s">
        <v>104</v>
      </c>
      <c r="C33" s="50" t="s">
        <v>103</v>
      </c>
      <c r="D33" s="51">
        <f>+D37</f>
        <v>0</v>
      </c>
    </row>
    <row r="34" spans="2:4" ht="16.5" x14ac:dyDescent="0.25">
      <c r="B34" s="52" t="s">
        <v>102</v>
      </c>
      <c r="C34" s="53" t="s">
        <v>36</v>
      </c>
      <c r="D34" s="54"/>
    </row>
    <row r="35" spans="2:4" ht="16.5" x14ac:dyDescent="0.25">
      <c r="B35" s="11" t="s">
        <v>101</v>
      </c>
      <c r="C35" s="10" t="s">
        <v>100</v>
      </c>
      <c r="D35" s="9"/>
    </row>
    <row r="36" spans="2:4" ht="14.25" x14ac:dyDescent="0.25">
      <c r="B36" s="13" t="s">
        <v>99</v>
      </c>
      <c r="C36" s="7" t="s">
        <v>98</v>
      </c>
      <c r="D36" s="6"/>
    </row>
    <row r="37" spans="2:4" ht="16.5" x14ac:dyDescent="0.25">
      <c r="B37" s="56" t="s">
        <v>97</v>
      </c>
      <c r="C37" s="59" t="s">
        <v>96</v>
      </c>
      <c r="D37" s="58">
        <f>+D38+D39</f>
        <v>0</v>
      </c>
    </row>
    <row r="38" spans="2:4" ht="16.5" customHeight="1" x14ac:dyDescent="0.25">
      <c r="B38" s="8" t="s">
        <v>37</v>
      </c>
      <c r="C38" s="12" t="s">
        <v>95</v>
      </c>
      <c r="D38" s="6">
        <v>0</v>
      </c>
    </row>
    <row r="39" spans="2:4" ht="25.5" x14ac:dyDescent="0.25">
      <c r="B39" s="8" t="s">
        <v>38</v>
      </c>
      <c r="C39" s="12" t="s">
        <v>94</v>
      </c>
      <c r="D39" s="6">
        <v>0</v>
      </c>
    </row>
    <row r="40" spans="2:4" ht="25.5" x14ac:dyDescent="0.25">
      <c r="B40" s="8" t="s">
        <v>39</v>
      </c>
      <c r="C40" s="12" t="s">
        <v>93</v>
      </c>
      <c r="D40" s="6"/>
    </row>
    <row r="41" spans="2:4" ht="25.5" x14ac:dyDescent="0.25">
      <c r="B41" s="8" t="s">
        <v>40</v>
      </c>
      <c r="C41" s="12" t="s">
        <v>92</v>
      </c>
      <c r="D41" s="6"/>
    </row>
    <row r="42" spans="2:4" ht="14.25" x14ac:dyDescent="0.25">
      <c r="B42" s="8" t="s">
        <v>41</v>
      </c>
      <c r="C42" s="7" t="s">
        <v>91</v>
      </c>
      <c r="D42" s="6"/>
    </row>
    <row r="43" spans="2:4" ht="16.5" x14ac:dyDescent="0.25">
      <c r="B43" s="56" t="s">
        <v>42</v>
      </c>
      <c r="C43" s="57" t="s">
        <v>90</v>
      </c>
      <c r="D43" s="54"/>
    </row>
    <row r="44" spans="2:4" ht="16.5" x14ac:dyDescent="0.25">
      <c r="B44" s="11" t="s">
        <v>89</v>
      </c>
      <c r="C44" s="10" t="s">
        <v>43</v>
      </c>
      <c r="D44" s="9"/>
    </row>
    <row r="45" spans="2:4" ht="14.25" x14ac:dyDescent="0.25">
      <c r="B45" s="8" t="s">
        <v>44</v>
      </c>
      <c r="C45" s="7" t="s">
        <v>82</v>
      </c>
      <c r="D45" s="6"/>
    </row>
    <row r="46" spans="2:4" ht="16.5" x14ac:dyDescent="0.25">
      <c r="B46" s="11" t="s">
        <v>45</v>
      </c>
      <c r="C46" s="10" t="s">
        <v>88</v>
      </c>
      <c r="D46" s="9"/>
    </row>
    <row r="47" spans="2:4" ht="14.25" x14ac:dyDescent="0.25">
      <c r="B47" s="8" t="s">
        <v>46</v>
      </c>
      <c r="C47" s="7" t="s">
        <v>82</v>
      </c>
      <c r="D47" s="6"/>
    </row>
    <row r="48" spans="2:4" ht="16.5" x14ac:dyDescent="0.25">
      <c r="B48" s="11" t="s">
        <v>87</v>
      </c>
      <c r="C48" s="10" t="s">
        <v>86</v>
      </c>
      <c r="D48" s="9"/>
    </row>
    <row r="49" spans="2:4" ht="14.25" x14ac:dyDescent="0.25">
      <c r="B49" s="8" t="s">
        <v>47</v>
      </c>
      <c r="C49" s="7" t="s">
        <v>82</v>
      </c>
      <c r="D49" s="6"/>
    </row>
    <row r="50" spans="2:4" ht="14.25" x14ac:dyDescent="0.25">
      <c r="B50" s="8"/>
      <c r="C50" s="7"/>
      <c r="D50" s="6"/>
    </row>
    <row r="51" spans="2:4" ht="16.5" x14ac:dyDescent="0.25">
      <c r="B51" s="49" t="s">
        <v>85</v>
      </c>
      <c r="C51" s="50" t="s">
        <v>412</v>
      </c>
      <c r="D51" s="51">
        <f>D54</f>
        <v>21578000</v>
      </c>
    </row>
    <row r="52" spans="2:4" ht="16.5" x14ac:dyDescent="0.25">
      <c r="B52" s="52" t="s">
        <v>84</v>
      </c>
      <c r="C52" s="53" t="s">
        <v>49</v>
      </c>
      <c r="D52" s="54">
        <f>D51</f>
        <v>21578000</v>
      </c>
    </row>
    <row r="53" spans="2:4" ht="16.5" x14ac:dyDescent="0.25">
      <c r="B53" s="56" t="s">
        <v>83</v>
      </c>
      <c r="C53" s="59" t="s">
        <v>50</v>
      </c>
      <c r="D53" s="54">
        <f>+D54</f>
        <v>21578000</v>
      </c>
    </row>
    <row r="54" spans="2:4" ht="14.25" x14ac:dyDescent="0.25">
      <c r="B54" s="8" t="s">
        <v>51</v>
      </c>
      <c r="C54" s="7" t="s">
        <v>82</v>
      </c>
      <c r="D54" s="6">
        <v>21578000</v>
      </c>
    </row>
    <row r="55" spans="2:4" ht="16.5" x14ac:dyDescent="0.25">
      <c r="B55" s="56" t="s">
        <v>52</v>
      </c>
      <c r="C55" s="59" t="s">
        <v>81</v>
      </c>
      <c r="D55" s="54"/>
    </row>
    <row r="56" spans="2:4" ht="16.5" x14ac:dyDescent="0.25">
      <c r="B56" s="56"/>
      <c r="C56" s="59" t="s">
        <v>413</v>
      </c>
      <c r="D56" s="54">
        <f>D53</f>
        <v>21578000</v>
      </c>
    </row>
    <row r="57" spans="2:4" ht="14.25" x14ac:dyDescent="0.25">
      <c r="B57" s="8" t="s">
        <v>53</v>
      </c>
      <c r="C57" s="7" t="s">
        <v>81</v>
      </c>
      <c r="D57" s="6"/>
    </row>
    <row r="58" spans="2:4" ht="16.5" x14ac:dyDescent="0.25">
      <c r="B58" s="56" t="s">
        <v>80</v>
      </c>
      <c r="C58" s="57" t="s">
        <v>54</v>
      </c>
      <c r="D58" s="54"/>
    </row>
    <row r="59" spans="2:4" ht="14.25" x14ac:dyDescent="0.25">
      <c r="B59" s="8" t="s">
        <v>55</v>
      </c>
      <c r="C59" s="7" t="s">
        <v>79</v>
      </c>
      <c r="D59" s="6"/>
    </row>
    <row r="60" spans="2:4" ht="14.25" x14ac:dyDescent="0.25">
      <c r="B60" s="8" t="s">
        <v>56</v>
      </c>
      <c r="C60" s="7" t="s">
        <v>78</v>
      </c>
      <c r="D60" s="6"/>
    </row>
    <row r="61" spans="2:4" ht="16.5" x14ac:dyDescent="0.25">
      <c r="B61" s="56" t="s">
        <v>77</v>
      </c>
      <c r="C61" s="57" t="s">
        <v>57</v>
      </c>
      <c r="D61" s="54"/>
    </row>
    <row r="62" spans="2:4" ht="14.25" x14ac:dyDescent="0.25">
      <c r="B62" s="8" t="s">
        <v>58</v>
      </c>
      <c r="C62" s="7" t="s">
        <v>76</v>
      </c>
      <c r="D62" s="6"/>
    </row>
    <row r="63" spans="2:4" ht="19.5" customHeight="1" x14ac:dyDescent="0.25">
      <c r="B63" s="187" t="s">
        <v>226</v>
      </c>
      <c r="C63" s="188"/>
      <c r="D63" s="61">
        <f>D9+D51+D37</f>
        <v>21578000</v>
      </c>
    </row>
    <row r="66" spans="2:3" x14ac:dyDescent="0.25">
      <c r="B66" s="185"/>
      <c r="C66" s="183"/>
    </row>
    <row r="67" spans="2:3" x14ac:dyDescent="0.25">
      <c r="B67" s="183" t="s">
        <v>452</v>
      </c>
      <c r="C67" s="184"/>
    </row>
    <row r="68" spans="2:3" x14ac:dyDescent="0.25">
      <c r="B68" s="183"/>
      <c r="C68" s="184"/>
    </row>
    <row r="69" spans="2:3" x14ac:dyDescent="0.25">
      <c r="B69" s="184" t="s">
        <v>60</v>
      </c>
      <c r="C69" s="184"/>
    </row>
    <row r="70" spans="2:3" x14ac:dyDescent="0.25">
      <c r="B70" s="184"/>
      <c r="C70" s="184"/>
    </row>
    <row r="71" spans="2:3" x14ac:dyDescent="0.25">
      <c r="B71" s="4"/>
    </row>
    <row r="72" spans="2:3" x14ac:dyDescent="0.25">
      <c r="B72" s="4" t="s">
        <v>422</v>
      </c>
    </row>
    <row r="73" spans="2:3" x14ac:dyDescent="0.25">
      <c r="B73" s="150" t="s">
        <v>445</v>
      </c>
    </row>
    <row r="74" spans="2:3" x14ac:dyDescent="0.25">
      <c r="B74" s="4" t="s">
        <v>421</v>
      </c>
    </row>
    <row r="75" spans="2:3" x14ac:dyDescent="0.25">
      <c r="B75" s="4"/>
    </row>
    <row r="76" spans="2:3" x14ac:dyDescent="0.25">
      <c r="B76" s="4"/>
    </row>
    <row r="77" spans="2:3" x14ac:dyDescent="0.25">
      <c r="B77" s="4" t="s">
        <v>424</v>
      </c>
    </row>
    <row r="78" spans="2:3" x14ac:dyDescent="0.25">
      <c r="B78" s="4" t="s">
        <v>446</v>
      </c>
    </row>
    <row r="79" spans="2:3" x14ac:dyDescent="0.25">
      <c r="B79" s="4" t="s">
        <v>451</v>
      </c>
    </row>
    <row r="80" spans="2:3" x14ac:dyDescent="0.25">
      <c r="B80" s="4"/>
    </row>
    <row r="81" spans="2:2" x14ac:dyDescent="0.25">
      <c r="B81" s="4"/>
    </row>
    <row r="82" spans="2:2" x14ac:dyDescent="0.25">
      <c r="B82" s="4" t="s">
        <v>423</v>
      </c>
    </row>
    <row r="83" spans="2:2" x14ac:dyDescent="0.25">
      <c r="B83" s="150" t="s">
        <v>447</v>
      </c>
    </row>
    <row r="84" spans="2:2" x14ac:dyDescent="0.25">
      <c r="B84" s="4" t="s">
        <v>448</v>
      </c>
    </row>
    <row r="85" spans="2:2" x14ac:dyDescent="0.25">
      <c r="B85" s="4"/>
    </row>
    <row r="86" spans="2:2" x14ac:dyDescent="0.25">
      <c r="B86" s="4"/>
    </row>
    <row r="87" spans="2:2" x14ac:dyDescent="0.25">
      <c r="B87" s="4" t="s">
        <v>425</v>
      </c>
    </row>
    <row r="88" spans="2:2" x14ac:dyDescent="0.25">
      <c r="B88" s="150" t="s">
        <v>449</v>
      </c>
    </row>
    <row r="89" spans="2:2" x14ac:dyDescent="0.25">
      <c r="B89" s="4" t="s">
        <v>450</v>
      </c>
    </row>
  </sheetData>
  <mergeCells count="6">
    <mergeCell ref="B3:C3"/>
    <mergeCell ref="B4:C4"/>
    <mergeCell ref="B5:C5"/>
    <mergeCell ref="B63:C63"/>
    <mergeCell ref="B1:C1"/>
    <mergeCell ref="B2:C2"/>
  </mergeCells>
  <printOptions horizontalCentered="1"/>
  <pageMargins left="0.39370078740157483" right="0.39370078740157483" top="0.39370078740157483" bottom="0.39370078740157483" header="0" footer="0"/>
  <pageSetup scale="95" orientation="portrait" horizontalDpi="4294967294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B1:H90"/>
  <sheetViews>
    <sheetView showGridLines="0" topLeftCell="A50" zoomScaleSheetLayoutView="115" workbookViewId="0">
      <selection activeCell="C69" sqref="C69"/>
    </sheetView>
  </sheetViews>
  <sheetFormatPr baseColWidth="10" defaultRowHeight="12.75" x14ac:dyDescent="0.25"/>
  <cols>
    <col min="1" max="1" width="2.28515625" style="4" customWidth="1"/>
    <col min="2" max="2" width="11.7109375" style="5" customWidth="1"/>
    <col min="3" max="3" width="56.28515625" style="4" customWidth="1"/>
    <col min="4" max="4" width="20.85546875" style="4" customWidth="1"/>
    <col min="5" max="5" width="11.42578125" style="4"/>
    <col min="6" max="6" width="28.42578125" style="4" customWidth="1"/>
    <col min="7" max="7" width="42.5703125" style="4" customWidth="1"/>
    <col min="8" max="16384" width="11.42578125" style="4"/>
  </cols>
  <sheetData>
    <row r="1" spans="2:7" ht="15" x14ac:dyDescent="0.2">
      <c r="B1" s="186" t="s">
        <v>455</v>
      </c>
      <c r="C1" s="186"/>
      <c r="D1" s="15"/>
    </row>
    <row r="2" spans="2:7" ht="15" x14ac:dyDescent="0.2">
      <c r="B2" s="186" t="s">
        <v>456</v>
      </c>
      <c r="C2" s="186"/>
      <c r="D2" s="15" t="s">
        <v>454</v>
      </c>
    </row>
    <row r="3" spans="2:7" ht="15" x14ac:dyDescent="0.2">
      <c r="B3" s="186" t="s">
        <v>457</v>
      </c>
      <c r="C3" s="186"/>
      <c r="D3" s="15"/>
    </row>
    <row r="4" spans="2:7" ht="15" x14ac:dyDescent="0.2">
      <c r="B4" s="186" t="s">
        <v>426</v>
      </c>
      <c r="C4" s="186"/>
      <c r="D4" s="15"/>
    </row>
    <row r="5" spans="2:7" ht="15" x14ac:dyDescent="0.2">
      <c r="B5" s="186" t="s">
        <v>458</v>
      </c>
      <c r="C5" s="186"/>
      <c r="D5" s="15" t="s">
        <v>459</v>
      </c>
    </row>
    <row r="7" spans="2:7" s="3" customFormat="1" ht="18" x14ac:dyDescent="0.25">
      <c r="B7" s="62">
        <v>2</v>
      </c>
      <c r="C7" s="63" t="s">
        <v>331</v>
      </c>
      <c r="D7" s="61">
        <f>+D8+D16+D45</f>
        <v>21578000</v>
      </c>
      <c r="F7" s="141"/>
      <c r="G7" s="4"/>
    </row>
    <row r="8" spans="2:7" s="3" customFormat="1" ht="16.5" x14ac:dyDescent="0.25">
      <c r="B8" s="49" t="s">
        <v>186</v>
      </c>
      <c r="C8" s="50" t="s">
        <v>185</v>
      </c>
      <c r="D8" s="51">
        <f>+D9</f>
        <v>1900000</v>
      </c>
      <c r="F8" s="4"/>
      <c r="G8" s="4"/>
    </row>
    <row r="9" spans="2:7" s="3" customFormat="1" ht="16.5" x14ac:dyDescent="0.25">
      <c r="B9" s="52" t="s">
        <v>184</v>
      </c>
      <c r="C9" s="53" t="s">
        <v>183</v>
      </c>
      <c r="D9" s="54">
        <f>+D10+D12</f>
        <v>1900000</v>
      </c>
      <c r="F9" s="4"/>
      <c r="G9" s="4"/>
    </row>
    <row r="10" spans="2:7" s="3" customFormat="1" ht="16.5" x14ac:dyDescent="0.25">
      <c r="B10" s="52" t="s">
        <v>182</v>
      </c>
      <c r="C10" s="140" t="s">
        <v>181</v>
      </c>
      <c r="D10" s="54">
        <f>+D11</f>
        <v>1000000</v>
      </c>
      <c r="F10" s="4"/>
      <c r="G10" s="4"/>
    </row>
    <row r="11" spans="2:7" s="3" customFormat="1" ht="14.25" x14ac:dyDescent="0.25">
      <c r="B11" s="24" t="s">
        <v>437</v>
      </c>
      <c r="C11" s="18" t="s">
        <v>436</v>
      </c>
      <c r="D11" s="23">
        <v>1000000</v>
      </c>
      <c r="F11" s="4"/>
      <c r="G11" s="4"/>
    </row>
    <row r="12" spans="2:7" s="3" customFormat="1" ht="16.5" x14ac:dyDescent="0.25">
      <c r="B12" s="52" t="s">
        <v>180</v>
      </c>
      <c r="C12" s="55" t="s">
        <v>61</v>
      </c>
      <c r="D12" s="54">
        <f>+D13</f>
        <v>900000</v>
      </c>
      <c r="F12" s="4"/>
      <c r="G12" s="4"/>
    </row>
    <row r="13" spans="2:7" s="3" customFormat="1" ht="14.25" x14ac:dyDescent="0.25">
      <c r="B13" s="26" t="s">
        <v>438</v>
      </c>
      <c r="C13" s="18" t="s">
        <v>436</v>
      </c>
      <c r="D13" s="23">
        <v>900000</v>
      </c>
      <c r="F13" s="4"/>
      <c r="G13" s="4"/>
    </row>
    <row r="14" spans="2:7" ht="16.5" x14ac:dyDescent="0.25">
      <c r="B14" s="52" t="s">
        <v>179</v>
      </c>
      <c r="C14" s="55" t="s">
        <v>62</v>
      </c>
      <c r="D14" s="54"/>
    </row>
    <row r="15" spans="2:7" ht="14.25" x14ac:dyDescent="0.25">
      <c r="B15" s="24" t="s">
        <v>178</v>
      </c>
      <c r="C15" s="18" t="s">
        <v>82</v>
      </c>
      <c r="D15" s="17"/>
    </row>
    <row r="16" spans="2:7" ht="16.5" x14ac:dyDescent="0.25">
      <c r="B16" s="52" t="s">
        <v>177</v>
      </c>
      <c r="C16" s="53" t="s">
        <v>176</v>
      </c>
      <c r="D16" s="54">
        <f>+D18+D20+D22+D30</f>
        <v>17090000</v>
      </c>
    </row>
    <row r="17" spans="2:4" ht="16.5" x14ac:dyDescent="0.25">
      <c r="B17" s="52" t="s">
        <v>175</v>
      </c>
      <c r="C17" s="53" t="s">
        <v>174</v>
      </c>
      <c r="D17" s="54"/>
    </row>
    <row r="18" spans="2:4" ht="16.5" x14ac:dyDescent="0.25">
      <c r="B18" s="52" t="s">
        <v>173</v>
      </c>
      <c r="C18" s="55" t="s">
        <v>415</v>
      </c>
      <c r="D18" s="54">
        <f>+D19</f>
        <v>1432000</v>
      </c>
    </row>
    <row r="19" spans="2:4" ht="14.25" x14ac:dyDescent="0.25">
      <c r="B19" s="24" t="s">
        <v>439</v>
      </c>
      <c r="C19" s="18" t="s">
        <v>436</v>
      </c>
      <c r="D19" s="17">
        <v>1432000</v>
      </c>
    </row>
    <row r="20" spans="2:4" ht="30" x14ac:dyDescent="0.25">
      <c r="B20" s="52" t="s">
        <v>172</v>
      </c>
      <c r="C20" s="55" t="s">
        <v>171</v>
      </c>
      <c r="D20" s="54">
        <f>+D21</f>
        <v>6410000</v>
      </c>
    </row>
    <row r="21" spans="2:4" ht="14.25" x14ac:dyDescent="0.25">
      <c r="B21" s="24" t="s">
        <v>440</v>
      </c>
      <c r="C21" s="18" t="s">
        <v>436</v>
      </c>
      <c r="D21" s="17">
        <v>6410000</v>
      </c>
    </row>
    <row r="22" spans="2:4" ht="16.5" x14ac:dyDescent="0.25">
      <c r="B22" s="52" t="s">
        <v>170</v>
      </c>
      <c r="C22" s="55" t="s">
        <v>347</v>
      </c>
      <c r="D22" s="54">
        <f>+D23</f>
        <v>8248000</v>
      </c>
    </row>
    <row r="23" spans="2:4" ht="14.25" x14ac:dyDescent="0.25">
      <c r="B23" s="24" t="s">
        <v>441</v>
      </c>
      <c r="C23" s="18" t="s">
        <v>436</v>
      </c>
      <c r="D23" s="17">
        <v>8248000</v>
      </c>
    </row>
    <row r="24" spans="2:4" ht="16.5" x14ac:dyDescent="0.25">
      <c r="B24" s="52" t="s">
        <v>169</v>
      </c>
      <c r="C24" s="55" t="s">
        <v>168</v>
      </c>
      <c r="D24" s="54"/>
    </row>
    <row r="25" spans="2:4" ht="14.25" x14ac:dyDescent="0.25">
      <c r="B25" s="24" t="s">
        <v>63</v>
      </c>
      <c r="C25" s="18" t="s">
        <v>436</v>
      </c>
      <c r="D25" s="17"/>
    </row>
    <row r="26" spans="2:4" ht="16.5" x14ac:dyDescent="0.25">
      <c r="B26" s="52" t="s">
        <v>167</v>
      </c>
      <c r="C26" s="55" t="s">
        <v>166</v>
      </c>
      <c r="D26" s="54"/>
    </row>
    <row r="27" spans="2:4" ht="14.25" x14ac:dyDescent="0.25">
      <c r="B27" s="24" t="s">
        <v>64</v>
      </c>
      <c r="C27" s="18" t="s">
        <v>436</v>
      </c>
      <c r="D27" s="17"/>
    </row>
    <row r="28" spans="2:4" ht="16.5" x14ac:dyDescent="0.25">
      <c r="B28" s="52" t="s">
        <v>165</v>
      </c>
      <c r="C28" s="55" t="s">
        <v>351</v>
      </c>
      <c r="D28" s="54">
        <f>+D29</f>
        <v>0</v>
      </c>
    </row>
    <row r="29" spans="2:4" ht="14.25" x14ac:dyDescent="0.25">
      <c r="B29" s="24" t="s">
        <v>442</v>
      </c>
      <c r="C29" s="18" t="s">
        <v>436</v>
      </c>
      <c r="D29" s="17"/>
    </row>
    <row r="30" spans="2:4" ht="16.5" x14ac:dyDescent="0.25">
      <c r="B30" s="52" t="s">
        <v>164</v>
      </c>
      <c r="C30" s="55" t="s">
        <v>355</v>
      </c>
      <c r="D30" s="54">
        <f>+D31</f>
        <v>1000000</v>
      </c>
    </row>
    <row r="31" spans="2:4" ht="14.25" x14ac:dyDescent="0.25">
      <c r="B31" s="24" t="s">
        <v>443</v>
      </c>
      <c r="C31" s="18" t="s">
        <v>436</v>
      </c>
      <c r="D31" s="17">
        <v>1000000</v>
      </c>
    </row>
    <row r="32" spans="2:4" ht="16.5" x14ac:dyDescent="0.25">
      <c r="B32" s="52" t="s">
        <v>65</v>
      </c>
      <c r="C32" s="55" t="s">
        <v>163</v>
      </c>
      <c r="D32" s="54"/>
    </row>
    <row r="33" spans="2:4" ht="14.25" x14ac:dyDescent="0.25">
      <c r="B33" s="24" t="s">
        <v>162</v>
      </c>
      <c r="C33" s="18" t="s">
        <v>436</v>
      </c>
      <c r="D33" s="17"/>
    </row>
    <row r="34" spans="2:4" ht="16.5" x14ac:dyDescent="0.25">
      <c r="B34" s="52" t="s">
        <v>66</v>
      </c>
      <c r="C34" s="55" t="s">
        <v>359</v>
      </c>
      <c r="D34" s="54">
        <f>+D35</f>
        <v>0</v>
      </c>
    </row>
    <row r="35" spans="2:4" ht="14.25" x14ac:dyDescent="0.25">
      <c r="B35" s="24" t="s">
        <v>444</v>
      </c>
      <c r="C35" s="18" t="s">
        <v>436</v>
      </c>
      <c r="D35" s="17">
        <v>0</v>
      </c>
    </row>
    <row r="36" spans="2:4" ht="25.5" x14ac:dyDescent="0.25">
      <c r="B36" s="52" t="s">
        <v>161</v>
      </c>
      <c r="C36" s="56" t="s">
        <v>361</v>
      </c>
      <c r="D36" s="54">
        <f>SUM(D37:D37)</f>
        <v>0</v>
      </c>
    </row>
    <row r="37" spans="2:4" ht="14.25" x14ac:dyDescent="0.25">
      <c r="B37" s="24" t="s">
        <v>67</v>
      </c>
      <c r="C37" s="18" t="s">
        <v>436</v>
      </c>
      <c r="D37" s="17">
        <v>0</v>
      </c>
    </row>
    <row r="38" spans="2:4" ht="30" x14ac:dyDescent="0.25">
      <c r="B38" s="52" t="s">
        <v>160</v>
      </c>
      <c r="C38" s="55" t="s">
        <v>363</v>
      </c>
      <c r="D38" s="54">
        <f>SUM(D39:D39)</f>
        <v>0</v>
      </c>
    </row>
    <row r="39" spans="2:4" ht="14.25" x14ac:dyDescent="0.25">
      <c r="B39" s="24" t="s">
        <v>159</v>
      </c>
      <c r="C39" s="18" t="s">
        <v>436</v>
      </c>
      <c r="D39" s="17">
        <v>0</v>
      </c>
    </row>
    <row r="40" spans="2:4" ht="16.5" x14ac:dyDescent="0.25">
      <c r="B40" s="52" t="s">
        <v>158</v>
      </c>
      <c r="C40" s="55" t="s">
        <v>6</v>
      </c>
      <c r="D40" s="54"/>
    </row>
    <row r="41" spans="2:4" ht="14.25" x14ac:dyDescent="0.25">
      <c r="B41" s="24" t="s">
        <v>68</v>
      </c>
      <c r="C41" s="18" t="s">
        <v>436</v>
      </c>
      <c r="D41" s="17">
        <v>0</v>
      </c>
    </row>
    <row r="42" spans="2:4" ht="16.5" x14ac:dyDescent="0.25">
      <c r="B42" s="52" t="s">
        <v>157</v>
      </c>
      <c r="C42" s="53" t="s">
        <v>156</v>
      </c>
      <c r="D42" s="54"/>
    </row>
    <row r="43" spans="2:4" ht="14.25" x14ac:dyDescent="0.25">
      <c r="B43" s="24" t="s">
        <v>155</v>
      </c>
      <c r="C43" s="25" t="s">
        <v>154</v>
      </c>
      <c r="D43" s="17"/>
    </row>
    <row r="44" spans="2:4" ht="14.25" x14ac:dyDescent="0.25">
      <c r="B44" s="24" t="s">
        <v>153</v>
      </c>
      <c r="C44" s="18" t="s">
        <v>152</v>
      </c>
      <c r="D44" s="17"/>
    </row>
    <row r="45" spans="2:4" ht="16.5" x14ac:dyDescent="0.25">
      <c r="B45" s="49" t="s">
        <v>151</v>
      </c>
      <c r="C45" s="50" t="s">
        <v>150</v>
      </c>
      <c r="D45" s="51">
        <f>D46+D48+D50+D52+D54</f>
        <v>2588000</v>
      </c>
    </row>
    <row r="46" spans="2:4" ht="30" x14ac:dyDescent="0.25">
      <c r="B46" s="52" t="s">
        <v>149</v>
      </c>
      <c r="C46" s="55" t="s">
        <v>148</v>
      </c>
      <c r="D46" s="54">
        <f>SUM(D47:D47)</f>
        <v>0</v>
      </c>
    </row>
    <row r="47" spans="2:4" ht="14.25" x14ac:dyDescent="0.25">
      <c r="B47" s="24" t="s">
        <v>69</v>
      </c>
      <c r="C47" s="18" t="s">
        <v>436</v>
      </c>
      <c r="D47" s="17">
        <v>0</v>
      </c>
    </row>
    <row r="48" spans="2:4" ht="16.5" x14ac:dyDescent="0.25">
      <c r="B48" s="52" t="s">
        <v>147</v>
      </c>
      <c r="C48" s="55" t="s">
        <v>146</v>
      </c>
      <c r="D48" s="54"/>
    </row>
    <row r="49" spans="2:8" ht="14.25" x14ac:dyDescent="0.25">
      <c r="B49" s="24" t="s">
        <v>70</v>
      </c>
      <c r="C49" s="18" t="s">
        <v>436</v>
      </c>
      <c r="D49" s="17"/>
    </row>
    <row r="50" spans="2:8" ht="30" x14ac:dyDescent="0.25">
      <c r="B50" s="52" t="s">
        <v>145</v>
      </c>
      <c r="C50" s="55" t="s">
        <v>144</v>
      </c>
      <c r="D50" s="54"/>
    </row>
    <row r="51" spans="2:8" s="3" customFormat="1" ht="14.25" x14ac:dyDescent="0.25">
      <c r="B51" s="12" t="s">
        <v>71</v>
      </c>
      <c r="C51" s="18" t="s">
        <v>436</v>
      </c>
      <c r="D51" s="23"/>
    </row>
    <row r="52" spans="2:8" ht="16.5" x14ac:dyDescent="0.25">
      <c r="B52" s="52" t="s">
        <v>143</v>
      </c>
      <c r="C52" s="55" t="s">
        <v>73</v>
      </c>
      <c r="D52" s="54">
        <f>SUM(D53:D53)</f>
        <v>2588000</v>
      </c>
    </row>
    <row r="53" spans="2:8" s="21" customFormat="1" ht="14.25" x14ac:dyDescent="0.25">
      <c r="B53" s="12" t="s">
        <v>72</v>
      </c>
      <c r="C53" s="18" t="s">
        <v>436</v>
      </c>
      <c r="D53" s="22">
        <v>2588000</v>
      </c>
    </row>
    <row r="54" spans="2:8" ht="16.5" x14ac:dyDescent="0.25">
      <c r="B54" s="52" t="s">
        <v>142</v>
      </c>
      <c r="C54" s="53" t="s">
        <v>388</v>
      </c>
      <c r="D54" s="54">
        <f>+D56+D60+D62+D64</f>
        <v>0</v>
      </c>
    </row>
    <row r="55" spans="2:8" ht="16.5" x14ac:dyDescent="0.25">
      <c r="B55" s="20" t="s">
        <v>141</v>
      </c>
      <c r="C55" s="19" t="s">
        <v>140</v>
      </c>
      <c r="D55" s="9"/>
    </row>
    <row r="56" spans="2:8" ht="14.25" x14ac:dyDescent="0.25">
      <c r="B56" s="12" t="s">
        <v>139</v>
      </c>
      <c r="C56" s="18" t="s">
        <v>82</v>
      </c>
      <c r="D56" s="17"/>
    </row>
    <row r="57" spans="2:8" ht="16.5" x14ac:dyDescent="0.25">
      <c r="B57" s="20" t="s">
        <v>138</v>
      </c>
      <c r="C57" s="19" t="s">
        <v>74</v>
      </c>
      <c r="D57" s="9"/>
    </row>
    <row r="58" spans="2:8" ht="14.25" x14ac:dyDescent="0.25">
      <c r="B58" s="12" t="s">
        <v>137</v>
      </c>
      <c r="C58" s="18" t="s">
        <v>82</v>
      </c>
      <c r="D58" s="17"/>
    </row>
    <row r="59" spans="2:8" s="16" customFormat="1" ht="16.5" x14ac:dyDescent="0.25">
      <c r="B59" s="20" t="s">
        <v>136</v>
      </c>
      <c r="C59" s="19" t="s">
        <v>135</v>
      </c>
      <c r="D59" s="9"/>
      <c r="E59" s="4"/>
      <c r="F59" s="4"/>
      <c r="G59" s="4"/>
      <c r="H59" s="4"/>
    </row>
    <row r="60" spans="2:8" s="16" customFormat="1" ht="14.25" x14ac:dyDescent="0.25">
      <c r="B60" s="12" t="s">
        <v>134</v>
      </c>
      <c r="C60" s="18" t="s">
        <v>82</v>
      </c>
      <c r="D60" s="17"/>
      <c r="E60" s="4"/>
      <c r="F60" s="4"/>
      <c r="G60" s="4"/>
      <c r="H60" s="4"/>
    </row>
    <row r="61" spans="2:8" s="16" customFormat="1" ht="16.5" x14ac:dyDescent="0.25">
      <c r="B61" s="20" t="s">
        <v>133</v>
      </c>
      <c r="C61" s="19" t="s">
        <v>75</v>
      </c>
      <c r="D61" s="9"/>
      <c r="E61" s="4"/>
      <c r="F61" s="4"/>
      <c r="G61" s="4"/>
      <c r="H61" s="4"/>
    </row>
    <row r="62" spans="2:8" s="16" customFormat="1" ht="14.25" x14ac:dyDescent="0.25">
      <c r="B62" s="12" t="s">
        <v>132</v>
      </c>
      <c r="C62" s="18" t="s">
        <v>82</v>
      </c>
      <c r="D62" s="17"/>
      <c r="E62" s="4"/>
      <c r="F62" s="4"/>
      <c r="G62" s="4"/>
      <c r="H62" s="4"/>
    </row>
    <row r="63" spans="2:8" s="16" customFormat="1" ht="16.5" x14ac:dyDescent="0.25">
      <c r="B63" s="20" t="s">
        <v>131</v>
      </c>
      <c r="C63" s="19" t="s">
        <v>130</v>
      </c>
      <c r="D63" s="9"/>
      <c r="E63" s="4"/>
      <c r="F63" s="4"/>
      <c r="G63" s="4"/>
      <c r="H63" s="4"/>
    </row>
    <row r="64" spans="2:8" s="16" customFormat="1" ht="14.25" x14ac:dyDescent="0.25">
      <c r="B64" s="12" t="s">
        <v>129</v>
      </c>
      <c r="C64" s="18" t="s">
        <v>82</v>
      </c>
      <c r="D64" s="17"/>
      <c r="E64" s="4"/>
      <c r="F64" s="4"/>
      <c r="G64" s="4"/>
      <c r="H64" s="4"/>
    </row>
    <row r="65" spans="2:4" ht="18" x14ac:dyDescent="0.25">
      <c r="B65" s="62"/>
      <c r="C65" s="63" t="s">
        <v>59</v>
      </c>
      <c r="D65" s="61">
        <f>+D8+D16+D45</f>
        <v>21578000</v>
      </c>
    </row>
    <row r="67" spans="2:4" x14ac:dyDescent="0.25">
      <c r="B67" s="2"/>
      <c r="C67" s="3"/>
    </row>
    <row r="68" spans="2:4" x14ac:dyDescent="0.25">
      <c r="B68" s="183" t="s">
        <v>452</v>
      </c>
      <c r="C68" s="184"/>
    </row>
    <row r="69" spans="2:4" x14ac:dyDescent="0.25">
      <c r="B69" s="183"/>
      <c r="C69" s="184"/>
    </row>
    <row r="70" spans="2:4" x14ac:dyDescent="0.25">
      <c r="B70" s="184" t="s">
        <v>60</v>
      </c>
      <c r="C70" s="184"/>
    </row>
    <row r="71" spans="2:4" x14ac:dyDescent="0.25">
      <c r="B71" s="184"/>
      <c r="C71" s="184"/>
    </row>
    <row r="72" spans="2:4" x14ac:dyDescent="0.25">
      <c r="B72" s="4"/>
    </row>
    <row r="73" spans="2:4" x14ac:dyDescent="0.25">
      <c r="B73" s="4" t="s">
        <v>422</v>
      </c>
    </row>
    <row r="74" spans="2:4" x14ac:dyDescent="0.25">
      <c r="B74" s="150" t="s">
        <v>445</v>
      </c>
    </row>
    <row r="75" spans="2:4" x14ac:dyDescent="0.25">
      <c r="B75" s="4" t="s">
        <v>421</v>
      </c>
    </row>
    <row r="76" spans="2:4" x14ac:dyDescent="0.25">
      <c r="B76" s="4"/>
    </row>
    <row r="77" spans="2:4" x14ac:dyDescent="0.25">
      <c r="B77" s="4"/>
    </row>
    <row r="78" spans="2:4" x14ac:dyDescent="0.25">
      <c r="B78" s="4" t="s">
        <v>424</v>
      </c>
    </row>
    <row r="79" spans="2:4" x14ac:dyDescent="0.25">
      <c r="B79" s="4" t="s">
        <v>446</v>
      </c>
    </row>
    <row r="80" spans="2:4" x14ac:dyDescent="0.25">
      <c r="B80" s="4" t="s">
        <v>451</v>
      </c>
    </row>
    <row r="81" spans="2:2" x14ac:dyDescent="0.25">
      <c r="B81" s="4"/>
    </row>
    <row r="82" spans="2:2" x14ac:dyDescent="0.25">
      <c r="B82" s="4"/>
    </row>
    <row r="83" spans="2:2" x14ac:dyDescent="0.25">
      <c r="B83" s="4" t="s">
        <v>423</v>
      </c>
    </row>
    <row r="84" spans="2:2" x14ac:dyDescent="0.25">
      <c r="B84" s="150" t="s">
        <v>447</v>
      </c>
    </row>
    <row r="85" spans="2:2" x14ac:dyDescent="0.25">
      <c r="B85" s="4" t="s">
        <v>448</v>
      </c>
    </row>
    <row r="86" spans="2:2" x14ac:dyDescent="0.25">
      <c r="B86" s="4"/>
    </row>
    <row r="87" spans="2:2" x14ac:dyDescent="0.25">
      <c r="B87" s="4"/>
    </row>
    <row r="88" spans="2:2" x14ac:dyDescent="0.25">
      <c r="B88" s="4" t="s">
        <v>425</v>
      </c>
    </row>
    <row r="89" spans="2:2" x14ac:dyDescent="0.25">
      <c r="B89" s="150" t="s">
        <v>449</v>
      </c>
    </row>
    <row r="90" spans="2:2" x14ac:dyDescent="0.25">
      <c r="B90" s="4" t="s">
        <v>450</v>
      </c>
    </row>
  </sheetData>
  <mergeCells count="5">
    <mergeCell ref="B1:C1"/>
    <mergeCell ref="B2:C2"/>
    <mergeCell ref="B3:C3"/>
    <mergeCell ref="B4:C4"/>
    <mergeCell ref="B5:C5"/>
  </mergeCells>
  <printOptions horizontalCentered="1"/>
  <pageMargins left="0.39370078740157483" right="0.39370078740157483" top="0.39370078740157483" bottom="0.39370078740157483" header="0" footer="0"/>
  <pageSetup scale="95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O80"/>
  <sheetViews>
    <sheetView showGridLines="0" topLeftCell="A31" zoomScale="86" zoomScaleNormal="86" zoomScalePageLayoutView="80" workbookViewId="0">
      <selection activeCell="G55" sqref="G55"/>
    </sheetView>
  </sheetViews>
  <sheetFormatPr baseColWidth="10" defaultColWidth="10.85546875" defaultRowHeight="15" x14ac:dyDescent="0.25"/>
  <cols>
    <col min="1" max="1" width="13.42578125" style="32" customWidth="1"/>
    <col min="2" max="2" width="56.28515625" style="32" customWidth="1"/>
    <col min="3" max="3" width="13" style="32" customWidth="1"/>
    <col min="4" max="4" width="13.5703125" style="32" customWidth="1"/>
    <col min="5" max="5" width="18.85546875" style="32" bestFit="1" customWidth="1"/>
    <col min="6" max="6" width="15.85546875" style="32" customWidth="1"/>
    <col min="7" max="7" width="17.5703125" style="32" customWidth="1"/>
    <col min="8" max="8" width="19.42578125" style="32" bestFit="1" customWidth="1"/>
    <col min="9" max="9" width="23.28515625" style="32" customWidth="1"/>
    <col min="10" max="10" width="14" style="32" customWidth="1"/>
    <col min="11" max="11" width="42.42578125" style="32" customWidth="1"/>
    <col min="12" max="254" width="10.85546875" style="32"/>
    <col min="255" max="255" width="25.7109375" style="32" customWidth="1"/>
    <col min="256" max="256" width="66.42578125" style="32" customWidth="1"/>
    <col min="257" max="258" width="15.140625" style="32" customWidth="1"/>
    <col min="259" max="259" width="17.42578125" style="32" customWidth="1"/>
    <col min="260" max="260" width="10.85546875" style="32"/>
    <col min="261" max="261" width="21.28515625" style="32" customWidth="1"/>
    <col min="262" max="262" width="16.42578125" style="32" customWidth="1"/>
    <col min="263" max="263" width="16.140625" style="32" bestFit="1" customWidth="1"/>
    <col min="264" max="264" width="16.7109375" style="32" customWidth="1"/>
    <col min="265" max="265" width="47.140625" style="32" customWidth="1"/>
    <col min="266" max="266" width="14" style="32" customWidth="1"/>
    <col min="267" max="267" width="42.42578125" style="32" customWidth="1"/>
    <col min="268" max="510" width="10.85546875" style="32"/>
    <col min="511" max="511" width="25.7109375" style="32" customWidth="1"/>
    <col min="512" max="512" width="66.42578125" style="32" customWidth="1"/>
    <col min="513" max="514" width="15.140625" style="32" customWidth="1"/>
    <col min="515" max="515" width="17.42578125" style="32" customWidth="1"/>
    <col min="516" max="516" width="10.85546875" style="32"/>
    <col min="517" max="517" width="21.28515625" style="32" customWidth="1"/>
    <col min="518" max="518" width="16.42578125" style="32" customWidth="1"/>
    <col min="519" max="519" width="16.140625" style="32" bestFit="1" customWidth="1"/>
    <col min="520" max="520" width="16.7109375" style="32" customWidth="1"/>
    <col min="521" max="521" width="47.140625" style="32" customWidth="1"/>
    <col min="522" max="522" width="14" style="32" customWidth="1"/>
    <col min="523" max="523" width="42.42578125" style="32" customWidth="1"/>
    <col min="524" max="766" width="10.85546875" style="32"/>
    <col min="767" max="767" width="25.7109375" style="32" customWidth="1"/>
    <col min="768" max="768" width="66.42578125" style="32" customWidth="1"/>
    <col min="769" max="770" width="15.140625" style="32" customWidth="1"/>
    <col min="771" max="771" width="17.42578125" style="32" customWidth="1"/>
    <col min="772" max="772" width="10.85546875" style="32"/>
    <col min="773" max="773" width="21.28515625" style="32" customWidth="1"/>
    <col min="774" max="774" width="16.42578125" style="32" customWidth="1"/>
    <col min="775" max="775" width="16.140625" style="32" bestFit="1" customWidth="1"/>
    <col min="776" max="776" width="16.7109375" style="32" customWidth="1"/>
    <col min="777" max="777" width="47.140625" style="32" customWidth="1"/>
    <col min="778" max="778" width="14" style="32" customWidth="1"/>
    <col min="779" max="779" width="42.42578125" style="32" customWidth="1"/>
    <col min="780" max="1022" width="10.85546875" style="32"/>
    <col min="1023" max="1023" width="25.7109375" style="32" customWidth="1"/>
    <col min="1024" max="1024" width="66.42578125" style="32" customWidth="1"/>
    <col min="1025" max="1026" width="15.140625" style="32" customWidth="1"/>
    <col min="1027" max="1027" width="17.42578125" style="32" customWidth="1"/>
    <col min="1028" max="1028" width="10.85546875" style="32"/>
    <col min="1029" max="1029" width="21.28515625" style="32" customWidth="1"/>
    <col min="1030" max="1030" width="16.42578125" style="32" customWidth="1"/>
    <col min="1031" max="1031" width="16.140625" style="32" bestFit="1" customWidth="1"/>
    <col min="1032" max="1032" width="16.7109375" style="32" customWidth="1"/>
    <col min="1033" max="1033" width="47.140625" style="32" customWidth="1"/>
    <col min="1034" max="1034" width="14" style="32" customWidth="1"/>
    <col min="1035" max="1035" width="42.42578125" style="32" customWidth="1"/>
    <col min="1036" max="1278" width="10.85546875" style="32"/>
    <col min="1279" max="1279" width="25.7109375" style="32" customWidth="1"/>
    <col min="1280" max="1280" width="66.42578125" style="32" customWidth="1"/>
    <col min="1281" max="1282" width="15.140625" style="32" customWidth="1"/>
    <col min="1283" max="1283" width="17.42578125" style="32" customWidth="1"/>
    <col min="1284" max="1284" width="10.85546875" style="32"/>
    <col min="1285" max="1285" width="21.28515625" style="32" customWidth="1"/>
    <col min="1286" max="1286" width="16.42578125" style="32" customWidth="1"/>
    <col min="1287" max="1287" width="16.140625" style="32" bestFit="1" customWidth="1"/>
    <col min="1288" max="1288" width="16.7109375" style="32" customWidth="1"/>
    <col min="1289" max="1289" width="47.140625" style="32" customWidth="1"/>
    <col min="1290" max="1290" width="14" style="32" customWidth="1"/>
    <col min="1291" max="1291" width="42.42578125" style="32" customWidth="1"/>
    <col min="1292" max="1534" width="10.85546875" style="32"/>
    <col min="1535" max="1535" width="25.7109375" style="32" customWidth="1"/>
    <col min="1536" max="1536" width="66.42578125" style="32" customWidth="1"/>
    <col min="1537" max="1538" width="15.140625" style="32" customWidth="1"/>
    <col min="1539" max="1539" width="17.42578125" style="32" customWidth="1"/>
    <col min="1540" max="1540" width="10.85546875" style="32"/>
    <col min="1541" max="1541" width="21.28515625" style="32" customWidth="1"/>
    <col min="1542" max="1542" width="16.42578125" style="32" customWidth="1"/>
    <col min="1543" max="1543" width="16.140625" style="32" bestFit="1" customWidth="1"/>
    <col min="1544" max="1544" width="16.7109375" style="32" customWidth="1"/>
    <col min="1545" max="1545" width="47.140625" style="32" customWidth="1"/>
    <col min="1546" max="1546" width="14" style="32" customWidth="1"/>
    <col min="1547" max="1547" width="42.42578125" style="32" customWidth="1"/>
    <col min="1548" max="1790" width="10.85546875" style="32"/>
    <col min="1791" max="1791" width="25.7109375" style="32" customWidth="1"/>
    <col min="1792" max="1792" width="66.42578125" style="32" customWidth="1"/>
    <col min="1793" max="1794" width="15.140625" style="32" customWidth="1"/>
    <col min="1795" max="1795" width="17.42578125" style="32" customWidth="1"/>
    <col min="1796" max="1796" width="10.85546875" style="32"/>
    <col min="1797" max="1797" width="21.28515625" style="32" customWidth="1"/>
    <col min="1798" max="1798" width="16.42578125" style="32" customWidth="1"/>
    <col min="1799" max="1799" width="16.140625" style="32" bestFit="1" customWidth="1"/>
    <col min="1800" max="1800" width="16.7109375" style="32" customWidth="1"/>
    <col min="1801" max="1801" width="47.140625" style="32" customWidth="1"/>
    <col min="1802" max="1802" width="14" style="32" customWidth="1"/>
    <col min="1803" max="1803" width="42.42578125" style="32" customWidth="1"/>
    <col min="1804" max="2046" width="10.85546875" style="32"/>
    <col min="2047" max="2047" width="25.7109375" style="32" customWidth="1"/>
    <col min="2048" max="2048" width="66.42578125" style="32" customWidth="1"/>
    <col min="2049" max="2050" width="15.140625" style="32" customWidth="1"/>
    <col min="2051" max="2051" width="17.42578125" style="32" customWidth="1"/>
    <col min="2052" max="2052" width="10.85546875" style="32"/>
    <col min="2053" max="2053" width="21.28515625" style="32" customWidth="1"/>
    <col min="2054" max="2054" width="16.42578125" style="32" customWidth="1"/>
    <col min="2055" max="2055" width="16.140625" style="32" bestFit="1" customWidth="1"/>
    <col min="2056" max="2056" width="16.7109375" style="32" customWidth="1"/>
    <col min="2057" max="2057" width="47.140625" style="32" customWidth="1"/>
    <col min="2058" max="2058" width="14" style="32" customWidth="1"/>
    <col min="2059" max="2059" width="42.42578125" style="32" customWidth="1"/>
    <col min="2060" max="2302" width="10.85546875" style="32"/>
    <col min="2303" max="2303" width="25.7109375" style="32" customWidth="1"/>
    <col min="2304" max="2304" width="66.42578125" style="32" customWidth="1"/>
    <col min="2305" max="2306" width="15.140625" style="32" customWidth="1"/>
    <col min="2307" max="2307" width="17.42578125" style="32" customWidth="1"/>
    <col min="2308" max="2308" width="10.85546875" style="32"/>
    <col min="2309" max="2309" width="21.28515625" style="32" customWidth="1"/>
    <col min="2310" max="2310" width="16.42578125" style="32" customWidth="1"/>
    <col min="2311" max="2311" width="16.140625" style="32" bestFit="1" customWidth="1"/>
    <col min="2312" max="2312" width="16.7109375" style="32" customWidth="1"/>
    <col min="2313" max="2313" width="47.140625" style="32" customWidth="1"/>
    <col min="2314" max="2314" width="14" style="32" customWidth="1"/>
    <col min="2315" max="2315" width="42.42578125" style="32" customWidth="1"/>
    <col min="2316" max="2558" width="10.85546875" style="32"/>
    <col min="2559" max="2559" width="25.7109375" style="32" customWidth="1"/>
    <col min="2560" max="2560" width="66.42578125" style="32" customWidth="1"/>
    <col min="2561" max="2562" width="15.140625" style="32" customWidth="1"/>
    <col min="2563" max="2563" width="17.42578125" style="32" customWidth="1"/>
    <col min="2564" max="2564" width="10.85546875" style="32"/>
    <col min="2565" max="2565" width="21.28515625" style="32" customWidth="1"/>
    <col min="2566" max="2566" width="16.42578125" style="32" customWidth="1"/>
    <col min="2567" max="2567" width="16.140625" style="32" bestFit="1" customWidth="1"/>
    <col min="2568" max="2568" width="16.7109375" style="32" customWidth="1"/>
    <col min="2569" max="2569" width="47.140625" style="32" customWidth="1"/>
    <col min="2570" max="2570" width="14" style="32" customWidth="1"/>
    <col min="2571" max="2571" width="42.42578125" style="32" customWidth="1"/>
    <col min="2572" max="2814" width="10.85546875" style="32"/>
    <col min="2815" max="2815" width="25.7109375" style="32" customWidth="1"/>
    <col min="2816" max="2816" width="66.42578125" style="32" customWidth="1"/>
    <col min="2817" max="2818" width="15.140625" style="32" customWidth="1"/>
    <col min="2819" max="2819" width="17.42578125" style="32" customWidth="1"/>
    <col min="2820" max="2820" width="10.85546875" style="32"/>
    <col min="2821" max="2821" width="21.28515625" style="32" customWidth="1"/>
    <col min="2822" max="2822" width="16.42578125" style="32" customWidth="1"/>
    <col min="2823" max="2823" width="16.140625" style="32" bestFit="1" customWidth="1"/>
    <col min="2824" max="2824" width="16.7109375" style="32" customWidth="1"/>
    <col min="2825" max="2825" width="47.140625" style="32" customWidth="1"/>
    <col min="2826" max="2826" width="14" style="32" customWidth="1"/>
    <col min="2827" max="2827" width="42.42578125" style="32" customWidth="1"/>
    <col min="2828" max="3070" width="10.85546875" style="32"/>
    <col min="3071" max="3071" width="25.7109375" style="32" customWidth="1"/>
    <col min="3072" max="3072" width="66.42578125" style="32" customWidth="1"/>
    <col min="3073" max="3074" width="15.140625" style="32" customWidth="1"/>
    <col min="3075" max="3075" width="17.42578125" style="32" customWidth="1"/>
    <col min="3076" max="3076" width="10.85546875" style="32"/>
    <col min="3077" max="3077" width="21.28515625" style="32" customWidth="1"/>
    <col min="3078" max="3078" width="16.42578125" style="32" customWidth="1"/>
    <col min="3079" max="3079" width="16.140625" style="32" bestFit="1" customWidth="1"/>
    <col min="3080" max="3080" width="16.7109375" style="32" customWidth="1"/>
    <col min="3081" max="3081" width="47.140625" style="32" customWidth="1"/>
    <col min="3082" max="3082" width="14" style="32" customWidth="1"/>
    <col min="3083" max="3083" width="42.42578125" style="32" customWidth="1"/>
    <col min="3084" max="3326" width="10.85546875" style="32"/>
    <col min="3327" max="3327" width="25.7109375" style="32" customWidth="1"/>
    <col min="3328" max="3328" width="66.42578125" style="32" customWidth="1"/>
    <col min="3329" max="3330" width="15.140625" style="32" customWidth="1"/>
    <col min="3331" max="3331" width="17.42578125" style="32" customWidth="1"/>
    <col min="3332" max="3332" width="10.85546875" style="32"/>
    <col min="3333" max="3333" width="21.28515625" style="32" customWidth="1"/>
    <col min="3334" max="3334" width="16.42578125" style="32" customWidth="1"/>
    <col min="3335" max="3335" width="16.140625" style="32" bestFit="1" customWidth="1"/>
    <col min="3336" max="3336" width="16.7109375" style="32" customWidth="1"/>
    <col min="3337" max="3337" width="47.140625" style="32" customWidth="1"/>
    <col min="3338" max="3338" width="14" style="32" customWidth="1"/>
    <col min="3339" max="3339" width="42.42578125" style="32" customWidth="1"/>
    <col min="3340" max="3582" width="10.85546875" style="32"/>
    <col min="3583" max="3583" width="25.7109375" style="32" customWidth="1"/>
    <col min="3584" max="3584" width="66.42578125" style="32" customWidth="1"/>
    <col min="3585" max="3586" width="15.140625" style="32" customWidth="1"/>
    <col min="3587" max="3587" width="17.42578125" style="32" customWidth="1"/>
    <col min="3588" max="3588" width="10.85546875" style="32"/>
    <col min="3589" max="3589" width="21.28515625" style="32" customWidth="1"/>
    <col min="3590" max="3590" width="16.42578125" style="32" customWidth="1"/>
    <col min="3591" max="3591" width="16.140625" style="32" bestFit="1" customWidth="1"/>
    <col min="3592" max="3592" width="16.7109375" style="32" customWidth="1"/>
    <col min="3593" max="3593" width="47.140625" style="32" customWidth="1"/>
    <col min="3594" max="3594" width="14" style="32" customWidth="1"/>
    <col min="3595" max="3595" width="42.42578125" style="32" customWidth="1"/>
    <col min="3596" max="3838" width="10.85546875" style="32"/>
    <col min="3839" max="3839" width="25.7109375" style="32" customWidth="1"/>
    <col min="3840" max="3840" width="66.42578125" style="32" customWidth="1"/>
    <col min="3841" max="3842" width="15.140625" style="32" customWidth="1"/>
    <col min="3843" max="3843" width="17.42578125" style="32" customWidth="1"/>
    <col min="3844" max="3844" width="10.85546875" style="32"/>
    <col min="3845" max="3845" width="21.28515625" style="32" customWidth="1"/>
    <col min="3846" max="3846" width="16.42578125" style="32" customWidth="1"/>
    <col min="3847" max="3847" width="16.140625" style="32" bestFit="1" customWidth="1"/>
    <col min="3848" max="3848" width="16.7109375" style="32" customWidth="1"/>
    <col min="3849" max="3849" width="47.140625" style="32" customWidth="1"/>
    <col min="3850" max="3850" width="14" style="32" customWidth="1"/>
    <col min="3851" max="3851" width="42.42578125" style="32" customWidth="1"/>
    <col min="3852" max="4094" width="10.85546875" style="32"/>
    <col min="4095" max="4095" width="25.7109375" style="32" customWidth="1"/>
    <col min="4096" max="4096" width="66.42578125" style="32" customWidth="1"/>
    <col min="4097" max="4098" width="15.140625" style="32" customWidth="1"/>
    <col min="4099" max="4099" width="17.42578125" style="32" customWidth="1"/>
    <col min="4100" max="4100" width="10.85546875" style="32"/>
    <col min="4101" max="4101" width="21.28515625" style="32" customWidth="1"/>
    <col min="4102" max="4102" width="16.42578125" style="32" customWidth="1"/>
    <col min="4103" max="4103" width="16.140625" style="32" bestFit="1" customWidth="1"/>
    <col min="4104" max="4104" width="16.7109375" style="32" customWidth="1"/>
    <col min="4105" max="4105" width="47.140625" style="32" customWidth="1"/>
    <col min="4106" max="4106" width="14" style="32" customWidth="1"/>
    <col min="4107" max="4107" width="42.42578125" style="32" customWidth="1"/>
    <col min="4108" max="4350" width="10.85546875" style="32"/>
    <col min="4351" max="4351" width="25.7109375" style="32" customWidth="1"/>
    <col min="4352" max="4352" width="66.42578125" style="32" customWidth="1"/>
    <col min="4353" max="4354" width="15.140625" style="32" customWidth="1"/>
    <col min="4355" max="4355" width="17.42578125" style="32" customWidth="1"/>
    <col min="4356" max="4356" width="10.85546875" style="32"/>
    <col min="4357" max="4357" width="21.28515625" style="32" customWidth="1"/>
    <col min="4358" max="4358" width="16.42578125" style="32" customWidth="1"/>
    <col min="4359" max="4359" width="16.140625" style="32" bestFit="1" customWidth="1"/>
    <col min="4360" max="4360" width="16.7109375" style="32" customWidth="1"/>
    <col min="4361" max="4361" width="47.140625" style="32" customWidth="1"/>
    <col min="4362" max="4362" width="14" style="32" customWidth="1"/>
    <col min="4363" max="4363" width="42.42578125" style="32" customWidth="1"/>
    <col min="4364" max="4606" width="10.85546875" style="32"/>
    <col min="4607" max="4607" width="25.7109375" style="32" customWidth="1"/>
    <col min="4608" max="4608" width="66.42578125" style="32" customWidth="1"/>
    <col min="4609" max="4610" width="15.140625" style="32" customWidth="1"/>
    <col min="4611" max="4611" width="17.42578125" style="32" customWidth="1"/>
    <col min="4612" max="4612" width="10.85546875" style="32"/>
    <col min="4613" max="4613" width="21.28515625" style="32" customWidth="1"/>
    <col min="4614" max="4614" width="16.42578125" style="32" customWidth="1"/>
    <col min="4615" max="4615" width="16.140625" style="32" bestFit="1" customWidth="1"/>
    <col min="4616" max="4616" width="16.7109375" style="32" customWidth="1"/>
    <col min="4617" max="4617" width="47.140625" style="32" customWidth="1"/>
    <col min="4618" max="4618" width="14" style="32" customWidth="1"/>
    <col min="4619" max="4619" width="42.42578125" style="32" customWidth="1"/>
    <col min="4620" max="4862" width="10.85546875" style="32"/>
    <col min="4863" max="4863" width="25.7109375" style="32" customWidth="1"/>
    <col min="4864" max="4864" width="66.42578125" style="32" customWidth="1"/>
    <col min="4865" max="4866" width="15.140625" style="32" customWidth="1"/>
    <col min="4867" max="4867" width="17.42578125" style="32" customWidth="1"/>
    <col min="4868" max="4868" width="10.85546875" style="32"/>
    <col min="4869" max="4869" width="21.28515625" style="32" customWidth="1"/>
    <col min="4870" max="4870" width="16.42578125" style="32" customWidth="1"/>
    <col min="4871" max="4871" width="16.140625" style="32" bestFit="1" customWidth="1"/>
    <col min="4872" max="4872" width="16.7109375" style="32" customWidth="1"/>
    <col min="4873" max="4873" width="47.140625" style="32" customWidth="1"/>
    <col min="4874" max="4874" width="14" style="32" customWidth="1"/>
    <col min="4875" max="4875" width="42.42578125" style="32" customWidth="1"/>
    <col min="4876" max="5118" width="10.85546875" style="32"/>
    <col min="5119" max="5119" width="25.7109375" style="32" customWidth="1"/>
    <col min="5120" max="5120" width="66.42578125" style="32" customWidth="1"/>
    <col min="5121" max="5122" width="15.140625" style="32" customWidth="1"/>
    <col min="5123" max="5123" width="17.42578125" style="32" customWidth="1"/>
    <col min="5124" max="5124" width="10.85546875" style="32"/>
    <col min="5125" max="5125" width="21.28515625" style="32" customWidth="1"/>
    <col min="5126" max="5126" width="16.42578125" style="32" customWidth="1"/>
    <col min="5127" max="5127" width="16.140625" style="32" bestFit="1" customWidth="1"/>
    <col min="5128" max="5128" width="16.7109375" style="32" customWidth="1"/>
    <col min="5129" max="5129" width="47.140625" style="32" customWidth="1"/>
    <col min="5130" max="5130" width="14" style="32" customWidth="1"/>
    <col min="5131" max="5131" width="42.42578125" style="32" customWidth="1"/>
    <col min="5132" max="5374" width="10.85546875" style="32"/>
    <col min="5375" max="5375" width="25.7109375" style="32" customWidth="1"/>
    <col min="5376" max="5376" width="66.42578125" style="32" customWidth="1"/>
    <col min="5377" max="5378" width="15.140625" style="32" customWidth="1"/>
    <col min="5379" max="5379" width="17.42578125" style="32" customWidth="1"/>
    <col min="5380" max="5380" width="10.85546875" style="32"/>
    <col min="5381" max="5381" width="21.28515625" style="32" customWidth="1"/>
    <col min="5382" max="5382" width="16.42578125" style="32" customWidth="1"/>
    <col min="5383" max="5383" width="16.140625" style="32" bestFit="1" customWidth="1"/>
    <col min="5384" max="5384" width="16.7109375" style="32" customWidth="1"/>
    <col min="5385" max="5385" width="47.140625" style="32" customWidth="1"/>
    <col min="5386" max="5386" width="14" style="32" customWidth="1"/>
    <col min="5387" max="5387" width="42.42578125" style="32" customWidth="1"/>
    <col min="5388" max="5630" width="10.85546875" style="32"/>
    <col min="5631" max="5631" width="25.7109375" style="32" customWidth="1"/>
    <col min="5632" max="5632" width="66.42578125" style="32" customWidth="1"/>
    <col min="5633" max="5634" width="15.140625" style="32" customWidth="1"/>
    <col min="5635" max="5635" width="17.42578125" style="32" customWidth="1"/>
    <col min="5636" max="5636" width="10.85546875" style="32"/>
    <col min="5637" max="5637" width="21.28515625" style="32" customWidth="1"/>
    <col min="5638" max="5638" width="16.42578125" style="32" customWidth="1"/>
    <col min="5639" max="5639" width="16.140625" style="32" bestFit="1" customWidth="1"/>
    <col min="5640" max="5640" width="16.7109375" style="32" customWidth="1"/>
    <col min="5641" max="5641" width="47.140625" style="32" customWidth="1"/>
    <col min="5642" max="5642" width="14" style="32" customWidth="1"/>
    <col min="5643" max="5643" width="42.42578125" style="32" customWidth="1"/>
    <col min="5644" max="5886" width="10.85546875" style="32"/>
    <col min="5887" max="5887" width="25.7109375" style="32" customWidth="1"/>
    <col min="5888" max="5888" width="66.42578125" style="32" customWidth="1"/>
    <col min="5889" max="5890" width="15.140625" style="32" customWidth="1"/>
    <col min="5891" max="5891" width="17.42578125" style="32" customWidth="1"/>
    <col min="5892" max="5892" width="10.85546875" style="32"/>
    <col min="5893" max="5893" width="21.28515625" style="32" customWidth="1"/>
    <col min="5894" max="5894" width="16.42578125" style="32" customWidth="1"/>
    <col min="5895" max="5895" width="16.140625" style="32" bestFit="1" customWidth="1"/>
    <col min="5896" max="5896" width="16.7109375" style="32" customWidth="1"/>
    <col min="5897" max="5897" width="47.140625" style="32" customWidth="1"/>
    <col min="5898" max="5898" width="14" style="32" customWidth="1"/>
    <col min="5899" max="5899" width="42.42578125" style="32" customWidth="1"/>
    <col min="5900" max="6142" width="10.85546875" style="32"/>
    <col min="6143" max="6143" width="25.7109375" style="32" customWidth="1"/>
    <col min="6144" max="6144" width="66.42578125" style="32" customWidth="1"/>
    <col min="6145" max="6146" width="15.140625" style="32" customWidth="1"/>
    <col min="6147" max="6147" width="17.42578125" style="32" customWidth="1"/>
    <col min="6148" max="6148" width="10.85546875" style="32"/>
    <col min="6149" max="6149" width="21.28515625" style="32" customWidth="1"/>
    <col min="6150" max="6150" width="16.42578125" style="32" customWidth="1"/>
    <col min="6151" max="6151" width="16.140625" style="32" bestFit="1" customWidth="1"/>
    <col min="6152" max="6152" width="16.7109375" style="32" customWidth="1"/>
    <col min="6153" max="6153" width="47.140625" style="32" customWidth="1"/>
    <col min="6154" max="6154" width="14" style="32" customWidth="1"/>
    <col min="6155" max="6155" width="42.42578125" style="32" customWidth="1"/>
    <col min="6156" max="6398" width="10.85546875" style="32"/>
    <col min="6399" max="6399" width="25.7109375" style="32" customWidth="1"/>
    <col min="6400" max="6400" width="66.42578125" style="32" customWidth="1"/>
    <col min="6401" max="6402" width="15.140625" style="32" customWidth="1"/>
    <col min="6403" max="6403" width="17.42578125" style="32" customWidth="1"/>
    <col min="6404" max="6404" width="10.85546875" style="32"/>
    <col min="6405" max="6405" width="21.28515625" style="32" customWidth="1"/>
    <col min="6406" max="6406" width="16.42578125" style="32" customWidth="1"/>
    <col min="6407" max="6407" width="16.140625" style="32" bestFit="1" customWidth="1"/>
    <col min="6408" max="6408" width="16.7109375" style="32" customWidth="1"/>
    <col min="6409" max="6409" width="47.140625" style="32" customWidth="1"/>
    <col min="6410" max="6410" width="14" style="32" customWidth="1"/>
    <col min="6411" max="6411" width="42.42578125" style="32" customWidth="1"/>
    <col min="6412" max="6654" width="10.85546875" style="32"/>
    <col min="6655" max="6655" width="25.7109375" style="32" customWidth="1"/>
    <col min="6656" max="6656" width="66.42578125" style="32" customWidth="1"/>
    <col min="6657" max="6658" width="15.140625" style="32" customWidth="1"/>
    <col min="6659" max="6659" width="17.42578125" style="32" customWidth="1"/>
    <col min="6660" max="6660" width="10.85546875" style="32"/>
    <col min="6661" max="6661" width="21.28515625" style="32" customWidth="1"/>
    <col min="6662" max="6662" width="16.42578125" style="32" customWidth="1"/>
    <col min="6663" max="6663" width="16.140625" style="32" bestFit="1" customWidth="1"/>
    <col min="6664" max="6664" width="16.7109375" style="32" customWidth="1"/>
    <col min="6665" max="6665" width="47.140625" style="32" customWidth="1"/>
    <col min="6666" max="6666" width="14" style="32" customWidth="1"/>
    <col min="6667" max="6667" width="42.42578125" style="32" customWidth="1"/>
    <col min="6668" max="6910" width="10.85546875" style="32"/>
    <col min="6911" max="6911" width="25.7109375" style="32" customWidth="1"/>
    <col min="6912" max="6912" width="66.42578125" style="32" customWidth="1"/>
    <col min="6913" max="6914" width="15.140625" style="32" customWidth="1"/>
    <col min="6915" max="6915" width="17.42578125" style="32" customWidth="1"/>
    <col min="6916" max="6916" width="10.85546875" style="32"/>
    <col min="6917" max="6917" width="21.28515625" style="32" customWidth="1"/>
    <col min="6918" max="6918" width="16.42578125" style="32" customWidth="1"/>
    <col min="6919" max="6919" width="16.140625" style="32" bestFit="1" customWidth="1"/>
    <col min="6920" max="6920" width="16.7109375" style="32" customWidth="1"/>
    <col min="6921" max="6921" width="47.140625" style="32" customWidth="1"/>
    <col min="6922" max="6922" width="14" style="32" customWidth="1"/>
    <col min="6923" max="6923" width="42.42578125" style="32" customWidth="1"/>
    <col min="6924" max="7166" width="10.85546875" style="32"/>
    <col min="7167" max="7167" width="25.7109375" style="32" customWidth="1"/>
    <col min="7168" max="7168" width="66.42578125" style="32" customWidth="1"/>
    <col min="7169" max="7170" width="15.140625" style="32" customWidth="1"/>
    <col min="7171" max="7171" width="17.42578125" style="32" customWidth="1"/>
    <col min="7172" max="7172" width="10.85546875" style="32"/>
    <col min="7173" max="7173" width="21.28515625" style="32" customWidth="1"/>
    <col min="7174" max="7174" width="16.42578125" style="32" customWidth="1"/>
    <col min="7175" max="7175" width="16.140625" style="32" bestFit="1" customWidth="1"/>
    <col min="7176" max="7176" width="16.7109375" style="32" customWidth="1"/>
    <col min="7177" max="7177" width="47.140625" style="32" customWidth="1"/>
    <col min="7178" max="7178" width="14" style="32" customWidth="1"/>
    <col min="7179" max="7179" width="42.42578125" style="32" customWidth="1"/>
    <col min="7180" max="7422" width="10.85546875" style="32"/>
    <col min="7423" max="7423" width="25.7109375" style="32" customWidth="1"/>
    <col min="7424" max="7424" width="66.42578125" style="32" customWidth="1"/>
    <col min="7425" max="7426" width="15.140625" style="32" customWidth="1"/>
    <col min="7427" max="7427" width="17.42578125" style="32" customWidth="1"/>
    <col min="7428" max="7428" width="10.85546875" style="32"/>
    <col min="7429" max="7429" width="21.28515625" style="32" customWidth="1"/>
    <col min="7430" max="7430" width="16.42578125" style="32" customWidth="1"/>
    <col min="7431" max="7431" width="16.140625" style="32" bestFit="1" customWidth="1"/>
    <col min="7432" max="7432" width="16.7109375" style="32" customWidth="1"/>
    <col min="7433" max="7433" width="47.140625" style="32" customWidth="1"/>
    <col min="7434" max="7434" width="14" style="32" customWidth="1"/>
    <col min="7435" max="7435" width="42.42578125" style="32" customWidth="1"/>
    <col min="7436" max="7678" width="10.85546875" style="32"/>
    <col min="7679" max="7679" width="25.7109375" style="32" customWidth="1"/>
    <col min="7680" max="7680" width="66.42578125" style="32" customWidth="1"/>
    <col min="7681" max="7682" width="15.140625" style="32" customWidth="1"/>
    <col min="7683" max="7683" width="17.42578125" style="32" customWidth="1"/>
    <col min="7684" max="7684" width="10.85546875" style="32"/>
    <col min="7685" max="7685" width="21.28515625" style="32" customWidth="1"/>
    <col min="7686" max="7686" width="16.42578125" style="32" customWidth="1"/>
    <col min="7687" max="7687" width="16.140625" style="32" bestFit="1" customWidth="1"/>
    <col min="7688" max="7688" width="16.7109375" style="32" customWidth="1"/>
    <col min="7689" max="7689" width="47.140625" style="32" customWidth="1"/>
    <col min="7690" max="7690" width="14" style="32" customWidth="1"/>
    <col min="7691" max="7691" width="42.42578125" style="32" customWidth="1"/>
    <col min="7692" max="7934" width="10.85546875" style="32"/>
    <col min="7935" max="7935" width="25.7109375" style="32" customWidth="1"/>
    <col min="7936" max="7936" width="66.42578125" style="32" customWidth="1"/>
    <col min="7937" max="7938" width="15.140625" style="32" customWidth="1"/>
    <col min="7939" max="7939" width="17.42578125" style="32" customWidth="1"/>
    <col min="7940" max="7940" width="10.85546875" style="32"/>
    <col min="7941" max="7941" width="21.28515625" style="32" customWidth="1"/>
    <col min="7942" max="7942" width="16.42578125" style="32" customWidth="1"/>
    <col min="7943" max="7943" width="16.140625" style="32" bestFit="1" customWidth="1"/>
    <col min="7944" max="7944" width="16.7109375" style="32" customWidth="1"/>
    <col min="7945" max="7945" width="47.140625" style="32" customWidth="1"/>
    <col min="7946" max="7946" width="14" style="32" customWidth="1"/>
    <col min="7947" max="7947" width="42.42578125" style="32" customWidth="1"/>
    <col min="7948" max="8190" width="10.85546875" style="32"/>
    <col min="8191" max="8191" width="25.7109375" style="32" customWidth="1"/>
    <col min="8192" max="8192" width="66.42578125" style="32" customWidth="1"/>
    <col min="8193" max="8194" width="15.140625" style="32" customWidth="1"/>
    <col min="8195" max="8195" width="17.42578125" style="32" customWidth="1"/>
    <col min="8196" max="8196" width="10.85546875" style="32"/>
    <col min="8197" max="8197" width="21.28515625" style="32" customWidth="1"/>
    <col min="8198" max="8198" width="16.42578125" style="32" customWidth="1"/>
    <col min="8199" max="8199" width="16.140625" style="32" bestFit="1" customWidth="1"/>
    <col min="8200" max="8200" width="16.7109375" style="32" customWidth="1"/>
    <col min="8201" max="8201" width="47.140625" style="32" customWidth="1"/>
    <col min="8202" max="8202" width="14" style="32" customWidth="1"/>
    <col min="8203" max="8203" width="42.42578125" style="32" customWidth="1"/>
    <col min="8204" max="8446" width="10.85546875" style="32"/>
    <col min="8447" max="8447" width="25.7109375" style="32" customWidth="1"/>
    <col min="8448" max="8448" width="66.42578125" style="32" customWidth="1"/>
    <col min="8449" max="8450" width="15.140625" style="32" customWidth="1"/>
    <col min="8451" max="8451" width="17.42578125" style="32" customWidth="1"/>
    <col min="8452" max="8452" width="10.85546875" style="32"/>
    <col min="8453" max="8453" width="21.28515625" style="32" customWidth="1"/>
    <col min="8454" max="8454" width="16.42578125" style="32" customWidth="1"/>
    <col min="8455" max="8455" width="16.140625" style="32" bestFit="1" customWidth="1"/>
    <col min="8456" max="8456" width="16.7109375" style="32" customWidth="1"/>
    <col min="8457" max="8457" width="47.140625" style="32" customWidth="1"/>
    <col min="8458" max="8458" width="14" style="32" customWidth="1"/>
    <col min="8459" max="8459" width="42.42578125" style="32" customWidth="1"/>
    <col min="8460" max="8702" width="10.85546875" style="32"/>
    <col min="8703" max="8703" width="25.7109375" style="32" customWidth="1"/>
    <col min="8704" max="8704" width="66.42578125" style="32" customWidth="1"/>
    <col min="8705" max="8706" width="15.140625" style="32" customWidth="1"/>
    <col min="8707" max="8707" width="17.42578125" style="32" customWidth="1"/>
    <col min="8708" max="8708" width="10.85546875" style="32"/>
    <col min="8709" max="8709" width="21.28515625" style="32" customWidth="1"/>
    <col min="8710" max="8710" width="16.42578125" style="32" customWidth="1"/>
    <col min="8711" max="8711" width="16.140625" style="32" bestFit="1" customWidth="1"/>
    <col min="8712" max="8712" width="16.7109375" style="32" customWidth="1"/>
    <col min="8713" max="8713" width="47.140625" style="32" customWidth="1"/>
    <col min="8714" max="8714" width="14" style="32" customWidth="1"/>
    <col min="8715" max="8715" width="42.42578125" style="32" customWidth="1"/>
    <col min="8716" max="8958" width="10.85546875" style="32"/>
    <col min="8959" max="8959" width="25.7109375" style="32" customWidth="1"/>
    <col min="8960" max="8960" width="66.42578125" style="32" customWidth="1"/>
    <col min="8961" max="8962" width="15.140625" style="32" customWidth="1"/>
    <col min="8963" max="8963" width="17.42578125" style="32" customWidth="1"/>
    <col min="8964" max="8964" width="10.85546875" style="32"/>
    <col min="8965" max="8965" width="21.28515625" style="32" customWidth="1"/>
    <col min="8966" max="8966" width="16.42578125" style="32" customWidth="1"/>
    <col min="8967" max="8967" width="16.140625" style="32" bestFit="1" customWidth="1"/>
    <col min="8968" max="8968" width="16.7109375" style="32" customWidth="1"/>
    <col min="8969" max="8969" width="47.140625" style="32" customWidth="1"/>
    <col min="8970" max="8970" width="14" style="32" customWidth="1"/>
    <col min="8971" max="8971" width="42.42578125" style="32" customWidth="1"/>
    <col min="8972" max="9214" width="10.85546875" style="32"/>
    <col min="9215" max="9215" width="25.7109375" style="32" customWidth="1"/>
    <col min="9216" max="9216" width="66.42578125" style="32" customWidth="1"/>
    <col min="9217" max="9218" width="15.140625" style="32" customWidth="1"/>
    <col min="9219" max="9219" width="17.42578125" style="32" customWidth="1"/>
    <col min="9220" max="9220" width="10.85546875" style="32"/>
    <col min="9221" max="9221" width="21.28515625" style="32" customWidth="1"/>
    <col min="9222" max="9222" width="16.42578125" style="32" customWidth="1"/>
    <col min="9223" max="9223" width="16.140625" style="32" bestFit="1" customWidth="1"/>
    <col min="9224" max="9224" width="16.7109375" style="32" customWidth="1"/>
    <col min="9225" max="9225" width="47.140625" style="32" customWidth="1"/>
    <col min="9226" max="9226" width="14" style="32" customWidth="1"/>
    <col min="9227" max="9227" width="42.42578125" style="32" customWidth="1"/>
    <col min="9228" max="9470" width="10.85546875" style="32"/>
    <col min="9471" max="9471" width="25.7109375" style="32" customWidth="1"/>
    <col min="9472" max="9472" width="66.42578125" style="32" customWidth="1"/>
    <col min="9473" max="9474" width="15.140625" style="32" customWidth="1"/>
    <col min="9475" max="9475" width="17.42578125" style="32" customWidth="1"/>
    <col min="9476" max="9476" width="10.85546875" style="32"/>
    <col min="9477" max="9477" width="21.28515625" style="32" customWidth="1"/>
    <col min="9478" max="9478" width="16.42578125" style="32" customWidth="1"/>
    <col min="9479" max="9479" width="16.140625" style="32" bestFit="1" customWidth="1"/>
    <col min="9480" max="9480" width="16.7109375" style="32" customWidth="1"/>
    <col min="9481" max="9481" width="47.140625" style="32" customWidth="1"/>
    <col min="9482" max="9482" width="14" style="32" customWidth="1"/>
    <col min="9483" max="9483" width="42.42578125" style="32" customWidth="1"/>
    <col min="9484" max="9726" width="10.85546875" style="32"/>
    <col min="9727" max="9727" width="25.7109375" style="32" customWidth="1"/>
    <col min="9728" max="9728" width="66.42578125" style="32" customWidth="1"/>
    <col min="9729" max="9730" width="15.140625" style="32" customWidth="1"/>
    <col min="9731" max="9731" width="17.42578125" style="32" customWidth="1"/>
    <col min="9732" max="9732" width="10.85546875" style="32"/>
    <col min="9733" max="9733" width="21.28515625" style="32" customWidth="1"/>
    <col min="9734" max="9734" width="16.42578125" style="32" customWidth="1"/>
    <col min="9735" max="9735" width="16.140625" style="32" bestFit="1" customWidth="1"/>
    <col min="9736" max="9736" width="16.7109375" style="32" customWidth="1"/>
    <col min="9737" max="9737" width="47.140625" style="32" customWidth="1"/>
    <col min="9738" max="9738" width="14" style="32" customWidth="1"/>
    <col min="9739" max="9739" width="42.42578125" style="32" customWidth="1"/>
    <col min="9740" max="9982" width="10.85546875" style="32"/>
    <col min="9983" max="9983" width="25.7109375" style="32" customWidth="1"/>
    <col min="9984" max="9984" width="66.42578125" style="32" customWidth="1"/>
    <col min="9985" max="9986" width="15.140625" style="32" customWidth="1"/>
    <col min="9987" max="9987" width="17.42578125" style="32" customWidth="1"/>
    <col min="9988" max="9988" width="10.85546875" style="32"/>
    <col min="9989" max="9989" width="21.28515625" style="32" customWidth="1"/>
    <col min="9990" max="9990" width="16.42578125" style="32" customWidth="1"/>
    <col min="9991" max="9991" width="16.140625" style="32" bestFit="1" customWidth="1"/>
    <col min="9992" max="9992" width="16.7109375" style="32" customWidth="1"/>
    <col min="9993" max="9993" width="47.140625" style="32" customWidth="1"/>
    <col min="9994" max="9994" width="14" style="32" customWidth="1"/>
    <col min="9995" max="9995" width="42.42578125" style="32" customWidth="1"/>
    <col min="9996" max="10238" width="10.85546875" style="32"/>
    <col min="10239" max="10239" width="25.7109375" style="32" customWidth="1"/>
    <col min="10240" max="10240" width="66.42578125" style="32" customWidth="1"/>
    <col min="10241" max="10242" width="15.140625" style="32" customWidth="1"/>
    <col min="10243" max="10243" width="17.42578125" style="32" customWidth="1"/>
    <col min="10244" max="10244" width="10.85546875" style="32"/>
    <col min="10245" max="10245" width="21.28515625" style="32" customWidth="1"/>
    <col min="10246" max="10246" width="16.42578125" style="32" customWidth="1"/>
    <col min="10247" max="10247" width="16.140625" style="32" bestFit="1" customWidth="1"/>
    <col min="10248" max="10248" width="16.7109375" style="32" customWidth="1"/>
    <col min="10249" max="10249" width="47.140625" style="32" customWidth="1"/>
    <col min="10250" max="10250" width="14" style="32" customWidth="1"/>
    <col min="10251" max="10251" width="42.42578125" style="32" customWidth="1"/>
    <col min="10252" max="10494" width="10.85546875" style="32"/>
    <col min="10495" max="10495" width="25.7109375" style="32" customWidth="1"/>
    <col min="10496" max="10496" width="66.42578125" style="32" customWidth="1"/>
    <col min="10497" max="10498" width="15.140625" style="32" customWidth="1"/>
    <col min="10499" max="10499" width="17.42578125" style="32" customWidth="1"/>
    <col min="10500" max="10500" width="10.85546875" style="32"/>
    <col min="10501" max="10501" width="21.28515625" style="32" customWidth="1"/>
    <col min="10502" max="10502" width="16.42578125" style="32" customWidth="1"/>
    <col min="10503" max="10503" width="16.140625" style="32" bestFit="1" customWidth="1"/>
    <col min="10504" max="10504" width="16.7109375" style="32" customWidth="1"/>
    <col min="10505" max="10505" width="47.140625" style="32" customWidth="1"/>
    <col min="10506" max="10506" width="14" style="32" customWidth="1"/>
    <col min="10507" max="10507" width="42.42578125" style="32" customWidth="1"/>
    <col min="10508" max="10750" width="10.85546875" style="32"/>
    <col min="10751" max="10751" width="25.7109375" style="32" customWidth="1"/>
    <col min="10752" max="10752" width="66.42578125" style="32" customWidth="1"/>
    <col min="10753" max="10754" width="15.140625" style="32" customWidth="1"/>
    <col min="10755" max="10755" width="17.42578125" style="32" customWidth="1"/>
    <col min="10756" max="10756" width="10.85546875" style="32"/>
    <col min="10757" max="10757" width="21.28515625" style="32" customWidth="1"/>
    <col min="10758" max="10758" width="16.42578125" style="32" customWidth="1"/>
    <col min="10759" max="10759" width="16.140625" style="32" bestFit="1" customWidth="1"/>
    <col min="10760" max="10760" width="16.7109375" style="32" customWidth="1"/>
    <col min="10761" max="10761" width="47.140625" style="32" customWidth="1"/>
    <col min="10762" max="10762" width="14" style="32" customWidth="1"/>
    <col min="10763" max="10763" width="42.42578125" style="32" customWidth="1"/>
    <col min="10764" max="11006" width="10.85546875" style="32"/>
    <col min="11007" max="11007" width="25.7109375" style="32" customWidth="1"/>
    <col min="11008" max="11008" width="66.42578125" style="32" customWidth="1"/>
    <col min="11009" max="11010" width="15.140625" style="32" customWidth="1"/>
    <col min="11011" max="11011" width="17.42578125" style="32" customWidth="1"/>
    <col min="11012" max="11012" width="10.85546875" style="32"/>
    <col min="11013" max="11013" width="21.28515625" style="32" customWidth="1"/>
    <col min="11014" max="11014" width="16.42578125" style="32" customWidth="1"/>
    <col min="11015" max="11015" width="16.140625" style="32" bestFit="1" customWidth="1"/>
    <col min="11016" max="11016" width="16.7109375" style="32" customWidth="1"/>
    <col min="11017" max="11017" width="47.140625" style="32" customWidth="1"/>
    <col min="11018" max="11018" width="14" style="32" customWidth="1"/>
    <col min="11019" max="11019" width="42.42578125" style="32" customWidth="1"/>
    <col min="11020" max="11262" width="10.85546875" style="32"/>
    <col min="11263" max="11263" width="25.7109375" style="32" customWidth="1"/>
    <col min="11264" max="11264" width="66.42578125" style="32" customWidth="1"/>
    <col min="11265" max="11266" width="15.140625" style="32" customWidth="1"/>
    <col min="11267" max="11267" width="17.42578125" style="32" customWidth="1"/>
    <col min="11268" max="11268" width="10.85546875" style="32"/>
    <col min="11269" max="11269" width="21.28515625" style="32" customWidth="1"/>
    <col min="11270" max="11270" width="16.42578125" style="32" customWidth="1"/>
    <col min="11271" max="11271" width="16.140625" style="32" bestFit="1" customWidth="1"/>
    <col min="11272" max="11272" width="16.7109375" style="32" customWidth="1"/>
    <col min="11273" max="11273" width="47.140625" style="32" customWidth="1"/>
    <col min="11274" max="11274" width="14" style="32" customWidth="1"/>
    <col min="11275" max="11275" width="42.42578125" style="32" customWidth="1"/>
    <col min="11276" max="11518" width="10.85546875" style="32"/>
    <col min="11519" max="11519" width="25.7109375" style="32" customWidth="1"/>
    <col min="11520" max="11520" width="66.42578125" style="32" customWidth="1"/>
    <col min="11521" max="11522" width="15.140625" style="32" customWidth="1"/>
    <col min="11523" max="11523" width="17.42578125" style="32" customWidth="1"/>
    <col min="11524" max="11524" width="10.85546875" style="32"/>
    <col min="11525" max="11525" width="21.28515625" style="32" customWidth="1"/>
    <col min="11526" max="11526" width="16.42578125" style="32" customWidth="1"/>
    <col min="11527" max="11527" width="16.140625" style="32" bestFit="1" customWidth="1"/>
    <col min="11528" max="11528" width="16.7109375" style="32" customWidth="1"/>
    <col min="11529" max="11529" width="47.140625" style="32" customWidth="1"/>
    <col min="11530" max="11530" width="14" style="32" customWidth="1"/>
    <col min="11531" max="11531" width="42.42578125" style="32" customWidth="1"/>
    <col min="11532" max="11774" width="10.85546875" style="32"/>
    <col min="11775" max="11775" width="25.7109375" style="32" customWidth="1"/>
    <col min="11776" max="11776" width="66.42578125" style="32" customWidth="1"/>
    <col min="11777" max="11778" width="15.140625" style="32" customWidth="1"/>
    <col min="11779" max="11779" width="17.42578125" style="32" customWidth="1"/>
    <col min="11780" max="11780" width="10.85546875" style="32"/>
    <col min="11781" max="11781" width="21.28515625" style="32" customWidth="1"/>
    <col min="11782" max="11782" width="16.42578125" style="32" customWidth="1"/>
    <col min="11783" max="11783" width="16.140625" style="32" bestFit="1" customWidth="1"/>
    <col min="11784" max="11784" width="16.7109375" style="32" customWidth="1"/>
    <col min="11785" max="11785" width="47.140625" style="32" customWidth="1"/>
    <col min="11786" max="11786" width="14" style="32" customWidth="1"/>
    <col min="11787" max="11787" width="42.42578125" style="32" customWidth="1"/>
    <col min="11788" max="12030" width="10.85546875" style="32"/>
    <col min="12031" max="12031" width="25.7109375" style="32" customWidth="1"/>
    <col min="12032" max="12032" width="66.42578125" style="32" customWidth="1"/>
    <col min="12033" max="12034" width="15.140625" style="32" customWidth="1"/>
    <col min="12035" max="12035" width="17.42578125" style="32" customWidth="1"/>
    <col min="12036" max="12036" width="10.85546875" style="32"/>
    <col min="12037" max="12037" width="21.28515625" style="32" customWidth="1"/>
    <col min="12038" max="12038" width="16.42578125" style="32" customWidth="1"/>
    <col min="12039" max="12039" width="16.140625" style="32" bestFit="1" customWidth="1"/>
    <col min="12040" max="12040" width="16.7109375" style="32" customWidth="1"/>
    <col min="12041" max="12041" width="47.140625" style="32" customWidth="1"/>
    <col min="12042" max="12042" width="14" style="32" customWidth="1"/>
    <col min="12043" max="12043" width="42.42578125" style="32" customWidth="1"/>
    <col min="12044" max="12286" width="10.85546875" style="32"/>
    <col min="12287" max="12287" width="25.7109375" style="32" customWidth="1"/>
    <col min="12288" max="12288" width="66.42578125" style="32" customWidth="1"/>
    <col min="12289" max="12290" width="15.140625" style="32" customWidth="1"/>
    <col min="12291" max="12291" width="17.42578125" style="32" customWidth="1"/>
    <col min="12292" max="12292" width="10.85546875" style="32"/>
    <col min="12293" max="12293" width="21.28515625" style="32" customWidth="1"/>
    <col min="12294" max="12294" width="16.42578125" style="32" customWidth="1"/>
    <col min="12295" max="12295" width="16.140625" style="32" bestFit="1" customWidth="1"/>
    <col min="12296" max="12296" width="16.7109375" style="32" customWidth="1"/>
    <col min="12297" max="12297" width="47.140625" style="32" customWidth="1"/>
    <col min="12298" max="12298" width="14" style="32" customWidth="1"/>
    <col min="12299" max="12299" width="42.42578125" style="32" customWidth="1"/>
    <col min="12300" max="12542" width="10.85546875" style="32"/>
    <col min="12543" max="12543" width="25.7109375" style="32" customWidth="1"/>
    <col min="12544" max="12544" width="66.42578125" style="32" customWidth="1"/>
    <col min="12545" max="12546" width="15.140625" style="32" customWidth="1"/>
    <col min="12547" max="12547" width="17.42578125" style="32" customWidth="1"/>
    <col min="12548" max="12548" width="10.85546875" style="32"/>
    <col min="12549" max="12549" width="21.28515625" style="32" customWidth="1"/>
    <col min="12550" max="12550" width="16.42578125" style="32" customWidth="1"/>
    <col min="12551" max="12551" width="16.140625" style="32" bestFit="1" customWidth="1"/>
    <col min="12552" max="12552" width="16.7109375" style="32" customWidth="1"/>
    <col min="12553" max="12553" width="47.140625" style="32" customWidth="1"/>
    <col min="12554" max="12554" width="14" style="32" customWidth="1"/>
    <col min="12555" max="12555" width="42.42578125" style="32" customWidth="1"/>
    <col min="12556" max="12798" width="10.85546875" style="32"/>
    <col min="12799" max="12799" width="25.7109375" style="32" customWidth="1"/>
    <col min="12800" max="12800" width="66.42578125" style="32" customWidth="1"/>
    <col min="12801" max="12802" width="15.140625" style="32" customWidth="1"/>
    <col min="12803" max="12803" width="17.42578125" style="32" customWidth="1"/>
    <col min="12804" max="12804" width="10.85546875" style="32"/>
    <col min="12805" max="12805" width="21.28515625" style="32" customWidth="1"/>
    <col min="12806" max="12806" width="16.42578125" style="32" customWidth="1"/>
    <col min="12807" max="12807" width="16.140625" style="32" bestFit="1" customWidth="1"/>
    <col min="12808" max="12808" width="16.7109375" style="32" customWidth="1"/>
    <col min="12809" max="12809" width="47.140625" style="32" customWidth="1"/>
    <col min="12810" max="12810" width="14" style="32" customWidth="1"/>
    <col min="12811" max="12811" width="42.42578125" style="32" customWidth="1"/>
    <col min="12812" max="13054" width="10.85546875" style="32"/>
    <col min="13055" max="13055" width="25.7109375" style="32" customWidth="1"/>
    <col min="13056" max="13056" width="66.42578125" style="32" customWidth="1"/>
    <col min="13057" max="13058" width="15.140625" style="32" customWidth="1"/>
    <col min="13059" max="13059" width="17.42578125" style="32" customWidth="1"/>
    <col min="13060" max="13060" width="10.85546875" style="32"/>
    <col min="13061" max="13061" width="21.28515625" style="32" customWidth="1"/>
    <col min="13062" max="13062" width="16.42578125" style="32" customWidth="1"/>
    <col min="13063" max="13063" width="16.140625" style="32" bestFit="1" customWidth="1"/>
    <col min="13064" max="13064" width="16.7109375" style="32" customWidth="1"/>
    <col min="13065" max="13065" width="47.140625" style="32" customWidth="1"/>
    <col min="13066" max="13066" width="14" style="32" customWidth="1"/>
    <col min="13067" max="13067" width="42.42578125" style="32" customWidth="1"/>
    <col min="13068" max="13310" width="10.85546875" style="32"/>
    <col min="13311" max="13311" width="25.7109375" style="32" customWidth="1"/>
    <col min="13312" max="13312" width="66.42578125" style="32" customWidth="1"/>
    <col min="13313" max="13314" width="15.140625" style="32" customWidth="1"/>
    <col min="13315" max="13315" width="17.42578125" style="32" customWidth="1"/>
    <col min="13316" max="13316" width="10.85546875" style="32"/>
    <col min="13317" max="13317" width="21.28515625" style="32" customWidth="1"/>
    <col min="13318" max="13318" width="16.42578125" style="32" customWidth="1"/>
    <col min="13319" max="13319" width="16.140625" style="32" bestFit="1" customWidth="1"/>
    <col min="13320" max="13320" width="16.7109375" style="32" customWidth="1"/>
    <col min="13321" max="13321" width="47.140625" style="32" customWidth="1"/>
    <col min="13322" max="13322" width="14" style="32" customWidth="1"/>
    <col min="13323" max="13323" width="42.42578125" style="32" customWidth="1"/>
    <col min="13324" max="13566" width="10.85546875" style="32"/>
    <col min="13567" max="13567" width="25.7109375" style="32" customWidth="1"/>
    <col min="13568" max="13568" width="66.42578125" style="32" customWidth="1"/>
    <col min="13569" max="13570" width="15.140625" style="32" customWidth="1"/>
    <col min="13571" max="13571" width="17.42578125" style="32" customWidth="1"/>
    <col min="13572" max="13572" width="10.85546875" style="32"/>
    <col min="13573" max="13573" width="21.28515625" style="32" customWidth="1"/>
    <col min="13574" max="13574" width="16.42578125" style="32" customWidth="1"/>
    <col min="13575" max="13575" width="16.140625" style="32" bestFit="1" customWidth="1"/>
    <col min="13576" max="13576" width="16.7109375" style="32" customWidth="1"/>
    <col min="13577" max="13577" width="47.140625" style="32" customWidth="1"/>
    <col min="13578" max="13578" width="14" style="32" customWidth="1"/>
    <col min="13579" max="13579" width="42.42578125" style="32" customWidth="1"/>
    <col min="13580" max="13822" width="10.85546875" style="32"/>
    <col min="13823" max="13823" width="25.7109375" style="32" customWidth="1"/>
    <col min="13824" max="13824" width="66.42578125" style="32" customWidth="1"/>
    <col min="13825" max="13826" width="15.140625" style="32" customWidth="1"/>
    <col min="13827" max="13827" width="17.42578125" style="32" customWidth="1"/>
    <col min="13828" max="13828" width="10.85546875" style="32"/>
    <col min="13829" max="13829" width="21.28515625" style="32" customWidth="1"/>
    <col min="13830" max="13830" width="16.42578125" style="32" customWidth="1"/>
    <col min="13831" max="13831" width="16.140625" style="32" bestFit="1" customWidth="1"/>
    <col min="13832" max="13832" width="16.7109375" style="32" customWidth="1"/>
    <col min="13833" max="13833" width="47.140625" style="32" customWidth="1"/>
    <col min="13834" max="13834" width="14" style="32" customWidth="1"/>
    <col min="13835" max="13835" width="42.42578125" style="32" customWidth="1"/>
    <col min="13836" max="14078" width="10.85546875" style="32"/>
    <col min="14079" max="14079" width="25.7109375" style="32" customWidth="1"/>
    <col min="14080" max="14080" width="66.42578125" style="32" customWidth="1"/>
    <col min="14081" max="14082" width="15.140625" style="32" customWidth="1"/>
    <col min="14083" max="14083" width="17.42578125" style="32" customWidth="1"/>
    <col min="14084" max="14084" width="10.85546875" style="32"/>
    <col min="14085" max="14085" width="21.28515625" style="32" customWidth="1"/>
    <col min="14086" max="14086" width="16.42578125" style="32" customWidth="1"/>
    <col min="14087" max="14087" width="16.140625" style="32" bestFit="1" customWidth="1"/>
    <col min="14088" max="14088" width="16.7109375" style="32" customWidth="1"/>
    <col min="14089" max="14089" width="47.140625" style="32" customWidth="1"/>
    <col min="14090" max="14090" width="14" style="32" customWidth="1"/>
    <col min="14091" max="14091" width="42.42578125" style="32" customWidth="1"/>
    <col min="14092" max="14334" width="10.85546875" style="32"/>
    <col min="14335" max="14335" width="25.7109375" style="32" customWidth="1"/>
    <col min="14336" max="14336" width="66.42578125" style="32" customWidth="1"/>
    <col min="14337" max="14338" width="15.140625" style="32" customWidth="1"/>
    <col min="14339" max="14339" width="17.42578125" style="32" customWidth="1"/>
    <col min="14340" max="14340" width="10.85546875" style="32"/>
    <col min="14341" max="14341" width="21.28515625" style="32" customWidth="1"/>
    <col min="14342" max="14342" width="16.42578125" style="32" customWidth="1"/>
    <col min="14343" max="14343" width="16.140625" style="32" bestFit="1" customWidth="1"/>
    <col min="14344" max="14344" width="16.7109375" style="32" customWidth="1"/>
    <col min="14345" max="14345" width="47.140625" style="32" customWidth="1"/>
    <col min="14346" max="14346" width="14" style="32" customWidth="1"/>
    <col min="14347" max="14347" width="42.42578125" style="32" customWidth="1"/>
    <col min="14348" max="14590" width="10.85546875" style="32"/>
    <col min="14591" max="14591" width="25.7109375" style="32" customWidth="1"/>
    <col min="14592" max="14592" width="66.42578125" style="32" customWidth="1"/>
    <col min="14593" max="14594" width="15.140625" style="32" customWidth="1"/>
    <col min="14595" max="14595" width="17.42578125" style="32" customWidth="1"/>
    <col min="14596" max="14596" width="10.85546875" style="32"/>
    <col min="14597" max="14597" width="21.28515625" style="32" customWidth="1"/>
    <col min="14598" max="14598" width="16.42578125" style="32" customWidth="1"/>
    <col min="14599" max="14599" width="16.140625" style="32" bestFit="1" customWidth="1"/>
    <col min="14600" max="14600" width="16.7109375" style="32" customWidth="1"/>
    <col min="14601" max="14601" width="47.140625" style="32" customWidth="1"/>
    <col min="14602" max="14602" width="14" style="32" customWidth="1"/>
    <col min="14603" max="14603" width="42.42578125" style="32" customWidth="1"/>
    <col min="14604" max="14846" width="10.85546875" style="32"/>
    <col min="14847" max="14847" width="25.7109375" style="32" customWidth="1"/>
    <col min="14848" max="14848" width="66.42578125" style="32" customWidth="1"/>
    <col min="14849" max="14850" width="15.140625" style="32" customWidth="1"/>
    <col min="14851" max="14851" width="17.42578125" style="32" customWidth="1"/>
    <col min="14852" max="14852" width="10.85546875" style="32"/>
    <col min="14853" max="14853" width="21.28515625" style="32" customWidth="1"/>
    <col min="14854" max="14854" width="16.42578125" style="32" customWidth="1"/>
    <col min="14855" max="14855" width="16.140625" style="32" bestFit="1" customWidth="1"/>
    <col min="14856" max="14856" width="16.7109375" style="32" customWidth="1"/>
    <col min="14857" max="14857" width="47.140625" style="32" customWidth="1"/>
    <col min="14858" max="14858" width="14" style="32" customWidth="1"/>
    <col min="14859" max="14859" width="42.42578125" style="32" customWidth="1"/>
    <col min="14860" max="15102" width="10.85546875" style="32"/>
    <col min="15103" max="15103" width="25.7109375" style="32" customWidth="1"/>
    <col min="15104" max="15104" width="66.42578125" style="32" customWidth="1"/>
    <col min="15105" max="15106" width="15.140625" style="32" customWidth="1"/>
    <col min="15107" max="15107" width="17.42578125" style="32" customWidth="1"/>
    <col min="15108" max="15108" width="10.85546875" style="32"/>
    <col min="15109" max="15109" width="21.28515625" style="32" customWidth="1"/>
    <col min="15110" max="15110" width="16.42578125" style="32" customWidth="1"/>
    <col min="15111" max="15111" width="16.140625" style="32" bestFit="1" customWidth="1"/>
    <col min="15112" max="15112" width="16.7109375" style="32" customWidth="1"/>
    <col min="15113" max="15113" width="47.140625" style="32" customWidth="1"/>
    <col min="15114" max="15114" width="14" style="32" customWidth="1"/>
    <col min="15115" max="15115" width="42.42578125" style="32" customWidth="1"/>
    <col min="15116" max="15358" width="10.85546875" style="32"/>
    <col min="15359" max="15359" width="25.7109375" style="32" customWidth="1"/>
    <col min="15360" max="15360" width="66.42578125" style="32" customWidth="1"/>
    <col min="15361" max="15362" width="15.140625" style="32" customWidth="1"/>
    <col min="15363" max="15363" width="17.42578125" style="32" customWidth="1"/>
    <col min="15364" max="15364" width="10.85546875" style="32"/>
    <col min="15365" max="15365" width="21.28515625" style="32" customWidth="1"/>
    <col min="15366" max="15366" width="16.42578125" style="32" customWidth="1"/>
    <col min="15367" max="15367" width="16.140625" style="32" bestFit="1" customWidth="1"/>
    <col min="15368" max="15368" width="16.7109375" style="32" customWidth="1"/>
    <col min="15369" max="15369" width="47.140625" style="32" customWidth="1"/>
    <col min="15370" max="15370" width="14" style="32" customWidth="1"/>
    <col min="15371" max="15371" width="42.42578125" style="32" customWidth="1"/>
    <col min="15372" max="15614" width="10.85546875" style="32"/>
    <col min="15615" max="15615" width="25.7109375" style="32" customWidth="1"/>
    <col min="15616" max="15616" width="66.42578125" style="32" customWidth="1"/>
    <col min="15617" max="15618" width="15.140625" style="32" customWidth="1"/>
    <col min="15619" max="15619" width="17.42578125" style="32" customWidth="1"/>
    <col min="15620" max="15620" width="10.85546875" style="32"/>
    <col min="15621" max="15621" width="21.28515625" style="32" customWidth="1"/>
    <col min="15622" max="15622" width="16.42578125" style="32" customWidth="1"/>
    <col min="15623" max="15623" width="16.140625" style="32" bestFit="1" customWidth="1"/>
    <col min="15624" max="15624" width="16.7109375" style="32" customWidth="1"/>
    <col min="15625" max="15625" width="47.140625" style="32" customWidth="1"/>
    <col min="15626" max="15626" width="14" style="32" customWidth="1"/>
    <col min="15627" max="15627" width="42.42578125" style="32" customWidth="1"/>
    <col min="15628" max="15870" width="10.85546875" style="32"/>
    <col min="15871" max="15871" width="25.7109375" style="32" customWidth="1"/>
    <col min="15872" max="15872" width="66.42578125" style="32" customWidth="1"/>
    <col min="15873" max="15874" width="15.140625" style="32" customWidth="1"/>
    <col min="15875" max="15875" width="17.42578125" style="32" customWidth="1"/>
    <col min="15876" max="15876" width="10.85546875" style="32"/>
    <col min="15877" max="15877" width="21.28515625" style="32" customWidth="1"/>
    <col min="15878" max="15878" width="16.42578125" style="32" customWidth="1"/>
    <col min="15879" max="15879" width="16.140625" style="32" bestFit="1" customWidth="1"/>
    <col min="15880" max="15880" width="16.7109375" style="32" customWidth="1"/>
    <col min="15881" max="15881" width="47.140625" style="32" customWidth="1"/>
    <col min="15882" max="15882" width="14" style="32" customWidth="1"/>
    <col min="15883" max="15883" width="42.42578125" style="32" customWidth="1"/>
    <col min="15884" max="16126" width="10.85546875" style="32"/>
    <col min="16127" max="16127" width="25.7109375" style="32" customWidth="1"/>
    <col min="16128" max="16128" width="66.42578125" style="32" customWidth="1"/>
    <col min="16129" max="16130" width="15.140625" style="32" customWidth="1"/>
    <col min="16131" max="16131" width="17.42578125" style="32" customWidth="1"/>
    <col min="16132" max="16132" width="10.85546875" style="32"/>
    <col min="16133" max="16133" width="21.28515625" style="32" customWidth="1"/>
    <col min="16134" max="16134" width="16.42578125" style="32" customWidth="1"/>
    <col min="16135" max="16135" width="16.140625" style="32" bestFit="1" customWidth="1"/>
    <col min="16136" max="16136" width="16.7109375" style="32" customWidth="1"/>
    <col min="16137" max="16137" width="47.140625" style="32" customWidth="1"/>
    <col min="16138" max="16138" width="14" style="32" customWidth="1"/>
    <col min="16139" max="16139" width="42.42578125" style="32" customWidth="1"/>
    <col min="16140" max="16384" width="10.85546875" style="32"/>
  </cols>
  <sheetData>
    <row r="2" spans="1:15" ht="15.75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44"/>
      <c r="K2" s="144"/>
      <c r="L2" s="144"/>
      <c r="M2" s="144"/>
      <c r="N2" s="144"/>
      <c r="O2" s="144"/>
    </row>
    <row r="3" spans="1:15" ht="15.75" x14ac:dyDescent="0.25">
      <c r="A3" s="195" t="s">
        <v>187</v>
      </c>
      <c r="B3" s="195"/>
      <c r="C3" s="195"/>
      <c r="D3" s="195"/>
      <c r="E3" s="195"/>
      <c r="F3" s="195"/>
      <c r="G3" s="195"/>
      <c r="H3" s="195"/>
      <c r="I3" s="195"/>
      <c r="J3" s="144"/>
      <c r="K3" s="144"/>
      <c r="L3" s="144"/>
      <c r="M3" s="144"/>
      <c r="N3" s="144"/>
      <c r="O3" s="144"/>
    </row>
    <row r="4" spans="1:15" ht="15.75" x14ac:dyDescent="0.25">
      <c r="A4" s="195" t="s">
        <v>453</v>
      </c>
      <c r="B4" s="195"/>
      <c r="C4" s="195"/>
      <c r="D4" s="195"/>
      <c r="E4" s="195"/>
      <c r="F4" s="195"/>
      <c r="G4" s="195"/>
      <c r="H4" s="195"/>
      <c r="I4" s="195"/>
      <c r="J4" s="144"/>
      <c r="K4" s="144"/>
      <c r="L4" s="144"/>
      <c r="M4" s="144"/>
      <c r="N4" s="144"/>
      <c r="O4" s="144"/>
    </row>
    <row r="5" spans="1:15" ht="15.75" x14ac:dyDescent="0.25">
      <c r="A5" s="195" t="s">
        <v>472</v>
      </c>
      <c r="B5" s="195"/>
      <c r="C5" s="195"/>
      <c r="D5" s="195"/>
      <c r="E5" s="195"/>
      <c r="F5" s="195"/>
      <c r="G5" s="195"/>
      <c r="H5" s="195"/>
      <c r="I5" s="195"/>
      <c r="J5" s="144"/>
      <c r="K5" s="144"/>
      <c r="L5" s="144"/>
      <c r="M5" s="144"/>
      <c r="N5" s="144"/>
      <c r="O5" s="144"/>
    </row>
    <row r="6" spans="1:15" x14ac:dyDescent="0.25">
      <c r="A6" s="31"/>
      <c r="E6" s="47" t="s">
        <v>222</v>
      </c>
      <c r="F6" s="48" t="s">
        <v>216</v>
      </c>
    </row>
    <row r="7" spans="1:15" ht="15.75" thickBot="1" x14ac:dyDescent="0.3">
      <c r="A7" s="31" t="s">
        <v>188</v>
      </c>
      <c r="E7" s="47" t="s">
        <v>225</v>
      </c>
    </row>
    <row r="8" spans="1:15" x14ac:dyDescent="0.25">
      <c r="A8" s="33" t="s">
        <v>189</v>
      </c>
      <c r="B8" s="151"/>
      <c r="D8" s="196" t="s">
        <v>190</v>
      </c>
      <c r="E8" s="196"/>
      <c r="F8" s="196"/>
      <c r="G8" s="196"/>
      <c r="H8" s="196"/>
    </row>
    <row r="9" spans="1:15" x14ac:dyDescent="0.25">
      <c r="A9" s="34" t="s">
        <v>191</v>
      </c>
      <c r="B9" s="152"/>
      <c r="D9" s="196"/>
      <c r="E9" s="196"/>
      <c r="F9" s="196"/>
      <c r="G9" s="196"/>
      <c r="H9" s="196"/>
    </row>
    <row r="10" spans="1:15" x14ac:dyDescent="0.25">
      <c r="A10" s="34" t="s">
        <v>192</v>
      </c>
      <c r="B10" s="142"/>
      <c r="D10" s="196"/>
      <c r="E10" s="196"/>
      <c r="F10" s="196"/>
      <c r="G10" s="196"/>
      <c r="H10" s="196"/>
    </row>
    <row r="11" spans="1:15" x14ac:dyDescent="0.25">
      <c r="A11" s="34" t="s">
        <v>193</v>
      </c>
      <c r="B11" s="143"/>
      <c r="D11" s="196"/>
      <c r="E11" s="196"/>
      <c r="F11" s="196"/>
      <c r="G11" s="196"/>
      <c r="H11" s="196"/>
    </row>
    <row r="12" spans="1:15" ht="30" x14ac:dyDescent="0.25">
      <c r="A12" s="34" t="s">
        <v>194</v>
      </c>
      <c r="B12" s="152"/>
      <c r="D12" s="38"/>
      <c r="E12" s="38"/>
      <c r="F12" s="37"/>
      <c r="G12" s="37"/>
      <c r="H12" s="37"/>
    </row>
    <row r="13" spans="1:15" ht="30" x14ac:dyDescent="0.25">
      <c r="A13" s="34" t="s">
        <v>196</v>
      </c>
      <c r="B13" s="180">
        <v>21578000</v>
      </c>
      <c r="D13" s="38"/>
      <c r="E13" s="37"/>
      <c r="F13" s="37"/>
      <c r="G13" s="37"/>
      <c r="H13" s="37"/>
    </row>
    <row r="14" spans="1:15" ht="60" x14ac:dyDescent="0.25">
      <c r="A14" s="34" t="s">
        <v>197</v>
      </c>
      <c r="B14" s="148"/>
      <c r="D14" s="194" t="s">
        <v>195</v>
      </c>
      <c r="E14" s="194"/>
      <c r="F14" s="194"/>
      <c r="G14" s="194"/>
      <c r="H14" s="194"/>
    </row>
    <row r="15" spans="1:15" ht="60" x14ac:dyDescent="0.25">
      <c r="A15" s="34" t="s">
        <v>198</v>
      </c>
      <c r="B15" s="148"/>
      <c r="D15" s="194"/>
      <c r="E15" s="194"/>
      <c r="F15" s="194"/>
      <c r="G15" s="194"/>
      <c r="H15" s="194"/>
    </row>
    <row r="16" spans="1:15" ht="60.75" thickBot="1" x14ac:dyDescent="0.3">
      <c r="A16" s="35" t="s">
        <v>199</v>
      </c>
      <c r="B16" s="179"/>
      <c r="D16" s="194"/>
      <c r="E16" s="194"/>
      <c r="F16" s="194"/>
      <c r="G16" s="194"/>
      <c r="H16" s="194"/>
    </row>
    <row r="18" spans="1:9" x14ac:dyDescent="0.25">
      <c r="A18" s="31" t="s">
        <v>200</v>
      </c>
    </row>
    <row r="19" spans="1:9" ht="15.75" thickBot="1" x14ac:dyDescent="0.3">
      <c r="A19" s="31"/>
    </row>
    <row r="20" spans="1:9" ht="75" x14ac:dyDescent="0.25">
      <c r="A20" s="39" t="s">
        <v>201</v>
      </c>
      <c r="B20" s="40" t="s">
        <v>202</v>
      </c>
      <c r="C20" s="40" t="s">
        <v>203</v>
      </c>
      <c r="D20" s="40" t="s">
        <v>204</v>
      </c>
      <c r="E20" s="40" t="s">
        <v>205</v>
      </c>
      <c r="F20" s="40" t="s">
        <v>206</v>
      </c>
      <c r="G20" s="40" t="s">
        <v>207</v>
      </c>
      <c r="H20" s="40" t="s">
        <v>208</v>
      </c>
      <c r="I20" s="41" t="s">
        <v>209</v>
      </c>
    </row>
    <row r="21" spans="1:9" x14ac:dyDescent="0.25">
      <c r="A21" s="189" t="s">
        <v>431</v>
      </c>
      <c r="B21" s="190"/>
      <c r="C21" s="190"/>
      <c r="D21" s="190"/>
      <c r="E21" s="190"/>
      <c r="F21" s="190"/>
      <c r="G21" s="190"/>
      <c r="H21" s="190"/>
      <c r="I21" s="193"/>
    </row>
    <row r="22" spans="1:9" x14ac:dyDescent="0.25">
      <c r="A22" s="156"/>
      <c r="B22" s="170" t="s">
        <v>432</v>
      </c>
      <c r="C22" s="157"/>
      <c r="D22" s="158"/>
      <c r="E22" s="158"/>
      <c r="F22" s="169" t="s">
        <v>223</v>
      </c>
      <c r="G22" s="146">
        <v>1000000</v>
      </c>
      <c r="H22" s="146">
        <v>1000000</v>
      </c>
      <c r="I22" s="171" t="s">
        <v>434</v>
      </c>
    </row>
    <row r="23" spans="1:9" x14ac:dyDescent="0.25">
      <c r="A23" s="159"/>
      <c r="B23" s="163" t="s">
        <v>433</v>
      </c>
      <c r="C23" s="161"/>
      <c r="D23" s="160"/>
      <c r="E23" s="160"/>
      <c r="F23" s="160"/>
      <c r="G23" s="164">
        <f>+G22</f>
        <v>1000000</v>
      </c>
      <c r="H23" s="165">
        <f>+H22</f>
        <v>1000000</v>
      </c>
      <c r="I23" s="162"/>
    </row>
    <row r="24" spans="1:9" x14ac:dyDescent="0.25">
      <c r="A24" s="189" t="s">
        <v>0</v>
      </c>
      <c r="B24" s="190"/>
      <c r="C24" s="190"/>
      <c r="D24" s="190"/>
      <c r="E24" s="190"/>
      <c r="F24" s="190"/>
      <c r="G24" s="190"/>
      <c r="H24" s="190"/>
      <c r="I24" s="193"/>
    </row>
    <row r="25" spans="1:9" x14ac:dyDescent="0.25">
      <c r="A25" s="172"/>
      <c r="B25" s="181" t="s">
        <v>460</v>
      </c>
      <c r="C25" s="173"/>
      <c r="D25" s="168" t="s">
        <v>1</v>
      </c>
      <c r="E25" s="169" t="s">
        <v>216</v>
      </c>
      <c r="F25" s="169" t="s">
        <v>223</v>
      </c>
      <c r="G25" s="146">
        <v>320000</v>
      </c>
      <c r="H25" s="146">
        <v>320000</v>
      </c>
      <c r="I25" s="171" t="s">
        <v>434</v>
      </c>
    </row>
    <row r="26" spans="1:9" ht="30" x14ac:dyDescent="0.25">
      <c r="A26" s="172"/>
      <c r="B26" s="181" t="s">
        <v>461</v>
      </c>
      <c r="C26" s="173"/>
      <c r="D26" s="168" t="s">
        <v>409</v>
      </c>
      <c r="E26" s="169" t="s">
        <v>2</v>
      </c>
      <c r="F26" s="169" t="s">
        <v>223</v>
      </c>
      <c r="G26" s="146">
        <v>1112000</v>
      </c>
      <c r="H26" s="146">
        <f t="shared" ref="H26" si="0">+G26</f>
        <v>1112000</v>
      </c>
      <c r="I26" s="171" t="s">
        <v>434</v>
      </c>
    </row>
    <row r="27" spans="1:9" x14ac:dyDescent="0.25">
      <c r="A27" s="189" t="s">
        <v>3</v>
      </c>
      <c r="B27" s="190"/>
      <c r="C27" s="155"/>
      <c r="D27" s="155"/>
      <c r="E27" s="155"/>
      <c r="F27" s="155"/>
      <c r="G27" s="166">
        <f>+G25+G26</f>
        <v>1432000</v>
      </c>
      <c r="H27" s="166">
        <f>+H25+H26</f>
        <v>1432000</v>
      </c>
      <c r="I27" s="167"/>
    </row>
    <row r="28" spans="1:9" x14ac:dyDescent="0.25">
      <c r="A28" s="189" t="s">
        <v>220</v>
      </c>
      <c r="B28" s="190"/>
      <c r="C28" s="190"/>
      <c r="D28" s="190"/>
      <c r="E28" s="190"/>
      <c r="F28" s="190"/>
      <c r="G28" s="190"/>
      <c r="H28" s="190"/>
      <c r="I28" s="193"/>
    </row>
    <row r="29" spans="1:9" x14ac:dyDescent="0.25">
      <c r="A29" s="34"/>
      <c r="B29" s="182" t="s">
        <v>462</v>
      </c>
      <c r="C29" s="42"/>
      <c r="D29" s="138" t="s">
        <v>410</v>
      </c>
      <c r="E29" s="36" t="s">
        <v>2</v>
      </c>
      <c r="F29" s="36" t="s">
        <v>223</v>
      </c>
      <c r="G29" s="43">
        <v>3900000</v>
      </c>
      <c r="H29" s="43">
        <f>+G29</f>
        <v>3900000</v>
      </c>
      <c r="I29" s="171" t="s">
        <v>434</v>
      </c>
    </row>
    <row r="30" spans="1:9" x14ac:dyDescent="0.25">
      <c r="A30" s="34"/>
      <c r="B30" s="182" t="s">
        <v>464</v>
      </c>
      <c r="C30" s="42"/>
      <c r="D30" s="138" t="s">
        <v>409</v>
      </c>
      <c r="E30" s="36" t="s">
        <v>2</v>
      </c>
      <c r="F30" s="36" t="s">
        <v>223</v>
      </c>
      <c r="G30" s="43">
        <v>210000</v>
      </c>
      <c r="H30" s="43">
        <f>+G30</f>
        <v>210000</v>
      </c>
      <c r="I30" s="171" t="s">
        <v>434</v>
      </c>
    </row>
    <row r="31" spans="1:9" x14ac:dyDescent="0.25">
      <c r="A31" s="34"/>
      <c r="B31" s="182" t="s">
        <v>463</v>
      </c>
      <c r="C31" s="42"/>
      <c r="D31" s="153" t="s">
        <v>427</v>
      </c>
      <c r="E31" s="36" t="s">
        <v>2</v>
      </c>
      <c r="F31" s="36" t="s">
        <v>223</v>
      </c>
      <c r="G31" s="43">
        <v>800000</v>
      </c>
      <c r="H31" s="43">
        <f>+G31</f>
        <v>800000</v>
      </c>
      <c r="I31" s="171" t="s">
        <v>434</v>
      </c>
    </row>
    <row r="32" spans="1:9" ht="30" x14ac:dyDescent="0.25">
      <c r="A32" s="34"/>
      <c r="B32" s="182" t="s">
        <v>465</v>
      </c>
      <c r="C32" s="42"/>
      <c r="D32" s="138" t="s">
        <v>410</v>
      </c>
      <c r="E32" s="36" t="s">
        <v>2</v>
      </c>
      <c r="F32" s="36" t="s">
        <v>223</v>
      </c>
      <c r="G32" s="43">
        <v>600000</v>
      </c>
      <c r="H32" s="43">
        <f>+G32</f>
        <v>600000</v>
      </c>
      <c r="I32" s="171" t="s">
        <v>434</v>
      </c>
    </row>
    <row r="33" spans="1:11" ht="30" x14ac:dyDescent="0.25">
      <c r="A33" s="156"/>
      <c r="B33" s="182" t="s">
        <v>466</v>
      </c>
      <c r="C33" s="174"/>
      <c r="D33" s="138" t="s">
        <v>409</v>
      </c>
      <c r="E33" s="36" t="s">
        <v>2</v>
      </c>
      <c r="F33" s="36" t="s">
        <v>223</v>
      </c>
      <c r="G33" s="175">
        <v>900000</v>
      </c>
      <c r="H33" s="176">
        <f>+G33</f>
        <v>900000</v>
      </c>
      <c r="I33" s="171" t="s">
        <v>434</v>
      </c>
    </row>
    <row r="34" spans="1:11" x14ac:dyDescent="0.25">
      <c r="A34" s="189" t="s">
        <v>221</v>
      </c>
      <c r="B34" s="190"/>
      <c r="C34" s="155"/>
      <c r="D34" s="155"/>
      <c r="E34" s="155"/>
      <c r="F34" s="155"/>
      <c r="G34" s="166">
        <f>+G29+G30+G31+G32+G33</f>
        <v>6410000</v>
      </c>
      <c r="H34" s="166">
        <f>+H29+H30+H31+H32+H33</f>
        <v>6410000</v>
      </c>
      <c r="I34" s="167"/>
    </row>
    <row r="35" spans="1:11" x14ac:dyDescent="0.25">
      <c r="A35" s="189" t="s">
        <v>4</v>
      </c>
      <c r="B35" s="190"/>
      <c r="C35" s="190"/>
      <c r="D35" s="190"/>
      <c r="E35" s="190"/>
      <c r="F35" s="190"/>
      <c r="G35" s="190"/>
      <c r="H35" s="190"/>
      <c r="I35" s="193"/>
    </row>
    <row r="36" spans="1:11" x14ac:dyDescent="0.25">
      <c r="A36" s="154"/>
      <c r="B36" s="36" t="s">
        <v>218</v>
      </c>
      <c r="C36" s="177"/>
      <c r="D36" s="138" t="s">
        <v>409</v>
      </c>
      <c r="E36" s="36" t="s">
        <v>2</v>
      </c>
      <c r="F36" s="36" t="s">
        <v>223</v>
      </c>
      <c r="G36" s="43">
        <v>3528000</v>
      </c>
      <c r="H36" s="43">
        <f>+G36</f>
        <v>3528000</v>
      </c>
      <c r="I36" s="171" t="s">
        <v>434</v>
      </c>
    </row>
    <row r="37" spans="1:11" x14ac:dyDescent="0.25">
      <c r="A37" s="154"/>
      <c r="B37" s="36" t="s">
        <v>217</v>
      </c>
      <c r="C37" s="177"/>
      <c r="D37" s="138" t="s">
        <v>409</v>
      </c>
      <c r="E37" s="36" t="s">
        <v>2</v>
      </c>
      <c r="F37" s="36" t="s">
        <v>223</v>
      </c>
      <c r="G37" s="43">
        <v>2560000</v>
      </c>
      <c r="H37" s="43">
        <f t="shared" ref="H37:H39" si="1">+G37</f>
        <v>2560000</v>
      </c>
      <c r="I37" s="171" t="s">
        <v>434</v>
      </c>
      <c r="K37" s="139"/>
    </row>
    <row r="38" spans="1:11" x14ac:dyDescent="0.25">
      <c r="A38" s="154"/>
      <c r="B38" s="182" t="s">
        <v>467</v>
      </c>
      <c r="C38" s="177"/>
      <c r="D38" s="138" t="s">
        <v>409</v>
      </c>
      <c r="E38" s="36" t="s">
        <v>2</v>
      </c>
      <c r="F38" s="36" t="s">
        <v>223</v>
      </c>
      <c r="G38" s="43">
        <v>1000000</v>
      </c>
      <c r="H38" s="43">
        <f t="shared" si="1"/>
        <v>1000000</v>
      </c>
      <c r="I38" s="171" t="s">
        <v>434</v>
      </c>
    </row>
    <row r="39" spans="1:11" ht="30" x14ac:dyDescent="0.25">
      <c r="A39" s="154"/>
      <c r="B39" s="182" t="s">
        <v>468</v>
      </c>
      <c r="C39" s="177"/>
      <c r="D39" s="138" t="s">
        <v>409</v>
      </c>
      <c r="E39" s="36" t="s">
        <v>2</v>
      </c>
      <c r="F39" s="36" t="s">
        <v>223</v>
      </c>
      <c r="G39" s="43">
        <v>1160000</v>
      </c>
      <c r="H39" s="43">
        <f t="shared" si="1"/>
        <v>1160000</v>
      </c>
      <c r="I39" s="171" t="s">
        <v>434</v>
      </c>
      <c r="K39" s="139"/>
    </row>
    <row r="40" spans="1:11" x14ac:dyDescent="0.25">
      <c r="A40" s="189" t="s">
        <v>210</v>
      </c>
      <c r="B40" s="190"/>
      <c r="C40" s="155"/>
      <c r="D40" s="155"/>
      <c r="E40" s="155"/>
      <c r="F40" s="155"/>
      <c r="G40" s="166">
        <f>+G36+G37+G38+G39</f>
        <v>8248000</v>
      </c>
      <c r="H40" s="166">
        <f>+H36+H37+H38+H39</f>
        <v>8248000</v>
      </c>
      <c r="I40" s="167"/>
    </row>
    <row r="41" spans="1:11" x14ac:dyDescent="0.25">
      <c r="A41" s="189" t="s">
        <v>5</v>
      </c>
      <c r="B41" s="190"/>
      <c r="C41" s="190"/>
      <c r="D41" s="190"/>
      <c r="E41" s="190"/>
      <c r="F41" s="190"/>
      <c r="G41" s="190"/>
      <c r="H41" s="190"/>
      <c r="I41" s="193"/>
    </row>
    <row r="42" spans="1:11" x14ac:dyDescent="0.25">
      <c r="A42" s="189" t="s">
        <v>211</v>
      </c>
      <c r="B42" s="190"/>
      <c r="C42" s="155"/>
      <c r="D42" s="155"/>
      <c r="E42" s="155"/>
      <c r="F42" s="155"/>
      <c r="G42" s="166">
        <v>0</v>
      </c>
      <c r="H42" s="166">
        <v>0</v>
      </c>
      <c r="I42" s="167"/>
    </row>
    <row r="43" spans="1:11" x14ac:dyDescent="0.25">
      <c r="A43" s="189" t="s">
        <v>430</v>
      </c>
      <c r="B43" s="190"/>
      <c r="C43" s="190"/>
      <c r="D43" s="190"/>
      <c r="E43" s="190"/>
      <c r="F43" s="190"/>
      <c r="G43" s="190"/>
      <c r="H43" s="190"/>
      <c r="I43" s="193"/>
    </row>
    <row r="44" spans="1:11" x14ac:dyDescent="0.25">
      <c r="A44" s="34"/>
      <c r="B44" s="138" t="s">
        <v>411</v>
      </c>
      <c r="C44" s="42"/>
      <c r="D44" s="138" t="s">
        <v>409</v>
      </c>
      <c r="E44" s="36" t="s">
        <v>2</v>
      </c>
      <c r="F44" s="36" t="s">
        <v>223</v>
      </c>
      <c r="G44" s="43">
        <v>900000</v>
      </c>
      <c r="H44" s="43">
        <f>+G44</f>
        <v>900000</v>
      </c>
      <c r="I44" s="171" t="s">
        <v>434</v>
      </c>
    </row>
    <row r="45" spans="1:11" x14ac:dyDescent="0.25">
      <c r="A45" s="189" t="s">
        <v>435</v>
      </c>
      <c r="B45" s="190"/>
      <c r="C45" s="155"/>
      <c r="D45" s="155"/>
      <c r="E45" s="155"/>
      <c r="F45" s="155"/>
      <c r="G45" s="166">
        <f>+G44</f>
        <v>900000</v>
      </c>
      <c r="H45" s="166">
        <f>+H44</f>
        <v>900000</v>
      </c>
      <c r="I45" s="167"/>
    </row>
    <row r="46" spans="1:11" x14ac:dyDescent="0.25">
      <c r="A46" s="189" t="s">
        <v>212</v>
      </c>
      <c r="B46" s="190"/>
      <c r="C46" s="190"/>
      <c r="D46" s="190"/>
      <c r="E46" s="190"/>
      <c r="F46" s="190"/>
      <c r="G46" s="190"/>
      <c r="H46" s="190"/>
      <c r="I46" s="193"/>
    </row>
    <row r="47" spans="1:11" x14ac:dyDescent="0.25">
      <c r="A47" s="34"/>
      <c r="B47" s="36" t="s">
        <v>219</v>
      </c>
      <c r="C47" s="42"/>
      <c r="D47" s="138" t="s">
        <v>409</v>
      </c>
      <c r="E47" s="36" t="s">
        <v>2</v>
      </c>
      <c r="F47" s="36" t="s">
        <v>223</v>
      </c>
      <c r="G47" s="43">
        <v>1000000</v>
      </c>
      <c r="H47" s="43">
        <v>1000000</v>
      </c>
      <c r="I47" s="171" t="s">
        <v>434</v>
      </c>
    </row>
    <row r="48" spans="1:11" x14ac:dyDescent="0.25">
      <c r="A48" s="189" t="s">
        <v>213</v>
      </c>
      <c r="B48" s="190"/>
      <c r="C48" s="155"/>
      <c r="D48" s="155"/>
      <c r="E48" s="155"/>
      <c r="F48" s="155"/>
      <c r="G48" s="166">
        <f>+G47</f>
        <v>1000000</v>
      </c>
      <c r="H48" s="166">
        <f>+H47</f>
        <v>1000000</v>
      </c>
      <c r="I48" s="167"/>
    </row>
    <row r="49" spans="1:9" x14ac:dyDescent="0.25">
      <c r="A49" s="189" t="s">
        <v>214</v>
      </c>
      <c r="B49" s="190"/>
      <c r="C49" s="190"/>
      <c r="D49" s="190"/>
      <c r="E49" s="190"/>
      <c r="F49" s="190"/>
      <c r="G49" s="190"/>
      <c r="H49" s="190"/>
      <c r="I49" s="193"/>
    </row>
    <row r="50" spans="1:9" x14ac:dyDescent="0.25">
      <c r="A50" s="189" t="s">
        <v>215</v>
      </c>
      <c r="B50" s="190"/>
      <c r="C50" s="155"/>
      <c r="D50" s="155"/>
      <c r="E50" s="155"/>
      <c r="F50" s="155"/>
      <c r="G50" s="166">
        <v>0</v>
      </c>
      <c r="H50" s="166">
        <v>0</v>
      </c>
      <c r="I50" s="167"/>
    </row>
    <row r="51" spans="1:9" ht="15" customHeight="1" x14ac:dyDescent="0.25">
      <c r="A51" s="189" t="s">
        <v>470</v>
      </c>
      <c r="B51" s="190"/>
      <c r="C51" s="190"/>
      <c r="D51" s="190"/>
      <c r="E51" s="190"/>
      <c r="F51" s="190"/>
      <c r="G51" s="190"/>
      <c r="H51" s="190"/>
      <c r="I51" s="193"/>
    </row>
    <row r="52" spans="1:9" ht="30" x14ac:dyDescent="0.25">
      <c r="A52" s="34"/>
      <c r="B52" s="182" t="s">
        <v>469</v>
      </c>
      <c r="C52" s="42"/>
      <c r="D52" s="138" t="s">
        <v>410</v>
      </c>
      <c r="E52" s="36" t="s">
        <v>2</v>
      </c>
      <c r="F52" s="36" t="s">
        <v>223</v>
      </c>
      <c r="G52" s="43">
        <v>2588000</v>
      </c>
      <c r="H52" s="43">
        <f t="shared" ref="H52" si="2">+G52</f>
        <v>2588000</v>
      </c>
      <c r="I52" s="171" t="s">
        <v>434</v>
      </c>
    </row>
    <row r="53" spans="1:9" ht="15" customHeight="1" x14ac:dyDescent="0.25">
      <c r="A53" s="189" t="s">
        <v>471</v>
      </c>
      <c r="B53" s="190"/>
      <c r="C53" s="155"/>
      <c r="D53" s="155"/>
      <c r="E53" s="155"/>
      <c r="F53" s="155"/>
      <c r="G53" s="166">
        <f>+G52</f>
        <v>2588000</v>
      </c>
      <c r="H53" s="166">
        <f>+H52</f>
        <v>2588000</v>
      </c>
      <c r="I53" s="167"/>
    </row>
    <row r="54" spans="1:9" ht="30" x14ac:dyDescent="0.25">
      <c r="A54" s="46" t="s">
        <v>224</v>
      </c>
      <c r="B54" s="44"/>
      <c r="C54" s="45"/>
      <c r="D54" s="45"/>
      <c r="E54" s="45"/>
      <c r="F54" s="45"/>
      <c r="G54" s="149">
        <f>+G23+G27+G34+G40+G45+G48+G53</f>
        <v>21578000</v>
      </c>
      <c r="H54" s="149">
        <f>+H23+H27+H34+H40+H45+H48+H53</f>
        <v>21578000</v>
      </c>
      <c r="I54" s="45"/>
    </row>
    <row r="57" spans="1:9" x14ac:dyDescent="0.25">
      <c r="A57" s="4"/>
      <c r="B57" s="183" t="s">
        <v>452</v>
      </c>
      <c r="C57" s="4"/>
      <c r="D57" s="4"/>
      <c r="E57" s="28"/>
      <c r="F57" s="1"/>
      <c r="G57" s="28"/>
      <c r="H57" s="28"/>
    </row>
    <row r="58" spans="1:9" x14ac:dyDescent="0.25">
      <c r="A58" s="4"/>
      <c r="B58" s="183"/>
      <c r="C58" s="4"/>
      <c r="D58" s="4"/>
      <c r="E58" s="28"/>
      <c r="F58" s="1"/>
      <c r="G58" s="28"/>
      <c r="H58" s="28"/>
    </row>
    <row r="59" spans="1:9" x14ac:dyDescent="0.25">
      <c r="A59" s="4"/>
      <c r="B59" s="184" t="s">
        <v>60</v>
      </c>
      <c r="C59" s="4"/>
      <c r="D59" s="4"/>
      <c r="E59" s="28"/>
      <c r="F59" s="1"/>
      <c r="G59" s="28"/>
      <c r="H59" s="28"/>
    </row>
    <row r="60" spans="1:9" x14ac:dyDescent="0.25">
      <c r="A60" s="4"/>
      <c r="B60" s="4"/>
      <c r="C60" s="4"/>
      <c r="D60" s="4"/>
      <c r="E60" s="28"/>
      <c r="F60" s="1"/>
      <c r="G60" s="28"/>
      <c r="H60" s="28"/>
    </row>
    <row r="61" spans="1:9" x14ac:dyDescent="0.25">
      <c r="A61" s="4"/>
      <c r="B61" s="4"/>
      <c r="C61" s="4"/>
      <c r="D61" s="4"/>
      <c r="E61" s="191"/>
      <c r="F61" s="191"/>
      <c r="G61" s="191"/>
      <c r="H61" s="28"/>
    </row>
    <row r="62" spans="1:9" x14ac:dyDescent="0.25">
      <c r="A62" s="4"/>
      <c r="B62" s="4" t="s">
        <v>422</v>
      </c>
      <c r="C62" s="4"/>
      <c r="D62" s="4"/>
      <c r="E62" s="191"/>
      <c r="F62" s="191"/>
      <c r="G62" s="28"/>
      <c r="H62" s="28"/>
    </row>
    <row r="63" spans="1:9" x14ac:dyDescent="0.25">
      <c r="A63" s="4"/>
      <c r="B63" s="150" t="s">
        <v>445</v>
      </c>
      <c r="C63" s="4"/>
      <c r="D63" s="4"/>
      <c r="E63" s="27"/>
      <c r="F63" s="27"/>
      <c r="G63" s="28"/>
      <c r="H63" s="28"/>
    </row>
    <row r="64" spans="1:9" x14ac:dyDescent="0.25">
      <c r="A64" s="4"/>
      <c r="B64" s="4" t="s">
        <v>421</v>
      </c>
      <c r="C64" s="4"/>
      <c r="D64" s="4"/>
      <c r="E64" s="191"/>
      <c r="F64" s="191"/>
      <c r="G64" s="191"/>
      <c r="H64" s="28"/>
    </row>
    <row r="65" spans="1:8" x14ac:dyDescent="0.25">
      <c r="A65" s="4"/>
      <c r="B65" s="4"/>
      <c r="C65" s="4"/>
      <c r="D65" s="4"/>
      <c r="E65" s="191"/>
      <c r="F65" s="191"/>
      <c r="G65" s="191"/>
      <c r="H65" s="191"/>
    </row>
    <row r="66" spans="1:8" x14ac:dyDescent="0.25">
      <c r="A66" s="4"/>
      <c r="B66" s="4"/>
      <c r="C66" s="4"/>
      <c r="D66" s="4"/>
      <c r="E66" s="27"/>
      <c r="F66" s="27"/>
      <c r="G66" s="27"/>
      <c r="H66" s="28"/>
    </row>
    <row r="67" spans="1:8" x14ac:dyDescent="0.25">
      <c r="A67" s="4"/>
      <c r="B67" s="4" t="s">
        <v>424</v>
      </c>
      <c r="C67" s="4"/>
      <c r="D67" s="4"/>
      <c r="E67" s="191"/>
      <c r="F67" s="191"/>
      <c r="G67" s="191"/>
      <c r="H67" s="28"/>
    </row>
    <row r="68" spans="1:8" x14ac:dyDescent="0.25">
      <c r="A68" s="4"/>
      <c r="B68" s="4" t="s">
        <v>446</v>
      </c>
      <c r="C68" s="4"/>
      <c r="D68" s="4"/>
      <c r="E68" s="191"/>
      <c r="F68" s="191"/>
      <c r="G68" s="28"/>
      <c r="H68" s="28"/>
    </row>
    <row r="69" spans="1:8" x14ac:dyDescent="0.25">
      <c r="A69" s="4"/>
      <c r="B69" s="4" t="s">
        <v>451</v>
      </c>
      <c r="C69" s="4"/>
      <c r="D69" s="4"/>
      <c r="E69" s="191"/>
      <c r="F69" s="191"/>
      <c r="G69" s="28"/>
      <c r="H69" s="28"/>
    </row>
    <row r="70" spans="1:8" x14ac:dyDescent="0.25">
      <c r="A70" s="4"/>
      <c r="B70" s="4"/>
      <c r="C70" s="4"/>
      <c r="D70" s="4"/>
      <c r="E70" s="191"/>
      <c r="F70" s="191"/>
      <c r="G70" s="191"/>
      <c r="H70" s="28"/>
    </row>
    <row r="71" spans="1:8" x14ac:dyDescent="0.25">
      <c r="A71" s="4"/>
      <c r="B71" s="4"/>
      <c r="C71" s="4"/>
      <c r="D71" s="4"/>
      <c r="E71" s="191"/>
      <c r="F71" s="192"/>
      <c r="G71" s="192"/>
      <c r="H71" s="28"/>
    </row>
    <row r="72" spans="1:8" x14ac:dyDescent="0.25">
      <c r="A72" s="4"/>
      <c r="B72" s="4" t="s">
        <v>423</v>
      </c>
      <c r="C72" s="4"/>
      <c r="D72" s="4"/>
      <c r="E72" s="27"/>
      <c r="F72" s="27"/>
      <c r="G72" s="27"/>
      <c r="H72" s="28"/>
    </row>
    <row r="73" spans="1:8" x14ac:dyDescent="0.25">
      <c r="A73" s="4"/>
      <c r="B73" s="150" t="s">
        <v>447</v>
      </c>
      <c r="C73" s="4"/>
      <c r="D73" s="4"/>
    </row>
    <row r="74" spans="1:8" x14ac:dyDescent="0.25">
      <c r="A74" s="4"/>
      <c r="B74" s="4" t="s">
        <v>448</v>
      </c>
      <c r="C74" s="4"/>
      <c r="D74" s="4"/>
    </row>
    <row r="75" spans="1:8" x14ac:dyDescent="0.25">
      <c r="A75" s="4"/>
      <c r="B75" s="4"/>
      <c r="C75" s="4"/>
      <c r="D75" s="4"/>
    </row>
    <row r="76" spans="1:8" x14ac:dyDescent="0.25">
      <c r="A76" s="4"/>
      <c r="B76" s="4"/>
      <c r="C76" s="4"/>
      <c r="D76" s="4"/>
    </row>
    <row r="77" spans="1:8" x14ac:dyDescent="0.25">
      <c r="A77" s="4"/>
      <c r="B77" s="4" t="s">
        <v>425</v>
      </c>
      <c r="C77" s="4"/>
      <c r="D77" s="4"/>
    </row>
    <row r="78" spans="1:8" x14ac:dyDescent="0.25">
      <c r="A78" s="4"/>
      <c r="B78" s="150" t="s">
        <v>449</v>
      </c>
      <c r="C78" s="4"/>
      <c r="D78" s="4"/>
    </row>
    <row r="79" spans="1:8" x14ac:dyDescent="0.25">
      <c r="A79" s="4"/>
      <c r="B79" s="4" t="s">
        <v>450</v>
      </c>
      <c r="C79" s="4"/>
      <c r="D79" s="4"/>
    </row>
    <row r="80" spans="1:8" x14ac:dyDescent="0.25">
      <c r="A80" s="5"/>
      <c r="B80" s="5"/>
      <c r="C80" s="4"/>
      <c r="D80" s="4"/>
    </row>
  </sheetData>
  <mergeCells count="32">
    <mergeCell ref="A2:I2"/>
    <mergeCell ref="A3:I3"/>
    <mergeCell ref="A4:I4"/>
    <mergeCell ref="A5:I5"/>
    <mergeCell ref="D8:H11"/>
    <mergeCell ref="A41:I41"/>
    <mergeCell ref="A42:B42"/>
    <mergeCell ref="A46:I46"/>
    <mergeCell ref="A48:B48"/>
    <mergeCell ref="D14:H16"/>
    <mergeCell ref="A24:I24"/>
    <mergeCell ref="A27:B27"/>
    <mergeCell ref="A28:I28"/>
    <mergeCell ref="A40:B40"/>
    <mergeCell ref="A21:I21"/>
    <mergeCell ref="A34:B34"/>
    <mergeCell ref="A35:I35"/>
    <mergeCell ref="A49:I49"/>
    <mergeCell ref="A43:I43"/>
    <mergeCell ref="A51:I51"/>
    <mergeCell ref="A45:B45"/>
    <mergeCell ref="A50:B50"/>
    <mergeCell ref="A53:B53"/>
    <mergeCell ref="E71:G71"/>
    <mergeCell ref="E62:F62"/>
    <mergeCell ref="E64:G64"/>
    <mergeCell ref="E65:H65"/>
    <mergeCell ref="E67:G67"/>
    <mergeCell ref="E68:F68"/>
    <mergeCell ref="E69:F69"/>
    <mergeCell ref="E70:G70"/>
    <mergeCell ref="E61:G61"/>
  </mergeCells>
  <dataValidations count="2">
    <dataValidation type="list" allowBlank="1" showInputMessage="1" showErrorMessage="1" sqref="F44 F36:F39 F47 F22 F25:F26 F29:F33 F52">
      <formula1>$E$6:$E$7</formula1>
    </dataValidation>
    <dataValidation type="list" allowBlank="1" showInputMessage="1" showErrorMessage="1" sqref="E52 E25:E26 E29:E33 E36:E39 E44 E47">
      <formula1>$F$6:$F$6</formula1>
    </dataValidation>
  </dataValidations>
  <printOptions horizontalCentered="1"/>
  <pageMargins left="0" right="0.39370078740157483" top="0" bottom="0" header="0" footer="0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opLeftCell="G1" zoomScale="85" zoomScaleNormal="85" workbookViewId="0">
      <pane ySplit="1" topLeftCell="A74" activePane="bottomLeft" state="frozen"/>
      <selection activeCell="D4" sqref="D4"/>
      <selection pane="bottomLeft" activeCell="D4" sqref="D4"/>
    </sheetView>
  </sheetViews>
  <sheetFormatPr baseColWidth="10" defaultRowHeight="15" x14ac:dyDescent="0.25"/>
  <cols>
    <col min="1" max="1" width="12.28515625" style="111" customWidth="1"/>
    <col min="2" max="2" width="7.7109375" style="112" customWidth="1"/>
    <col min="3" max="3" width="8.28515625" style="112" customWidth="1"/>
    <col min="4" max="4" width="6.85546875" style="112" customWidth="1"/>
    <col min="5" max="5" width="7.5703125" style="111" customWidth="1"/>
    <col min="6" max="6" width="26.42578125" style="111" customWidth="1"/>
    <col min="7" max="7" width="8.7109375" style="112" customWidth="1"/>
    <col min="8" max="8" width="69.42578125" style="113" bestFit="1" customWidth="1"/>
    <col min="9" max="16384" width="11.42578125" style="98"/>
  </cols>
  <sheetData>
    <row r="1" spans="1:21" s="68" customFormat="1" x14ac:dyDescent="0.25">
      <c r="A1" s="64" t="s">
        <v>227</v>
      </c>
      <c r="B1" s="65" t="s">
        <v>228</v>
      </c>
      <c r="C1" s="65" t="s">
        <v>229</v>
      </c>
      <c r="D1" s="65" t="s">
        <v>230</v>
      </c>
      <c r="E1" s="64" t="s">
        <v>231</v>
      </c>
      <c r="F1" s="64" t="s">
        <v>232</v>
      </c>
      <c r="G1" s="65" t="s">
        <v>233</v>
      </c>
      <c r="H1" s="66" t="s">
        <v>234</v>
      </c>
      <c r="I1" s="67" t="s">
        <v>235</v>
      </c>
      <c r="J1" s="67" t="s">
        <v>236</v>
      </c>
      <c r="K1" s="67" t="s">
        <v>237</v>
      </c>
      <c r="L1" s="67" t="s">
        <v>238</v>
      </c>
      <c r="M1" s="67" t="s">
        <v>239</v>
      </c>
      <c r="N1" s="67" t="s">
        <v>240</v>
      </c>
      <c r="O1" s="67" t="s">
        <v>241</v>
      </c>
      <c r="P1" s="67" t="s">
        <v>242</v>
      </c>
      <c r="Q1" s="67" t="s">
        <v>243</v>
      </c>
      <c r="R1" s="67" t="s">
        <v>244</v>
      </c>
      <c r="S1" s="67" t="s">
        <v>245</v>
      </c>
      <c r="T1" s="67" t="s">
        <v>246</v>
      </c>
    </row>
    <row r="2" spans="1:21" s="73" customFormat="1" ht="15.75" customHeight="1" x14ac:dyDescent="0.25">
      <c r="A2" s="69">
        <v>1</v>
      </c>
      <c r="B2" s="70"/>
      <c r="C2" s="70"/>
      <c r="D2" s="70"/>
      <c r="E2" s="69"/>
      <c r="F2" s="69"/>
      <c r="G2" s="70"/>
      <c r="H2" s="71" t="s">
        <v>247</v>
      </c>
      <c r="I2" s="72">
        <f t="shared" ref="I2:T2" si="0">SUM(I3,I52,I80)</f>
        <v>50000</v>
      </c>
      <c r="J2" s="72">
        <f t="shared" si="0"/>
        <v>430000</v>
      </c>
      <c r="K2" s="72">
        <f t="shared" si="0"/>
        <v>430000</v>
      </c>
      <c r="L2" s="72">
        <f t="shared" si="0"/>
        <v>78723165</v>
      </c>
      <c r="M2" s="72">
        <f t="shared" si="0"/>
        <v>430000</v>
      </c>
      <c r="N2" s="72">
        <f t="shared" si="0"/>
        <v>430000</v>
      </c>
      <c r="O2" s="72">
        <f t="shared" si="0"/>
        <v>430000</v>
      </c>
      <c r="P2" s="72">
        <f t="shared" si="0"/>
        <v>430000</v>
      </c>
      <c r="Q2" s="72">
        <f t="shared" si="0"/>
        <v>430000</v>
      </c>
      <c r="R2" s="72">
        <f t="shared" si="0"/>
        <v>430000</v>
      </c>
      <c r="S2" s="72">
        <f t="shared" si="0"/>
        <v>0</v>
      </c>
      <c r="T2" s="72">
        <f t="shared" si="0"/>
        <v>0</v>
      </c>
      <c r="U2" s="73">
        <f>+SUM(I2:T2)</f>
        <v>82213165</v>
      </c>
    </row>
    <row r="3" spans="1:21" s="78" customFormat="1" ht="15.75" customHeight="1" x14ac:dyDescent="0.25">
      <c r="A3" s="74">
        <v>11</v>
      </c>
      <c r="B3" s="75"/>
      <c r="C3" s="75"/>
      <c r="D3" s="75"/>
      <c r="E3" s="74"/>
      <c r="F3" s="74"/>
      <c r="G3" s="75"/>
      <c r="H3" s="76" t="s">
        <v>8</v>
      </c>
      <c r="I3" s="77">
        <f>SUM(I4)</f>
        <v>50000</v>
      </c>
      <c r="J3" s="77">
        <f t="shared" ref="J3:T3" si="1">SUM(J4)</f>
        <v>430000</v>
      </c>
      <c r="K3" s="77">
        <f t="shared" si="1"/>
        <v>430000</v>
      </c>
      <c r="L3" s="77">
        <f t="shared" si="1"/>
        <v>430000</v>
      </c>
      <c r="M3" s="77">
        <f t="shared" si="1"/>
        <v>430000</v>
      </c>
      <c r="N3" s="77">
        <f t="shared" si="1"/>
        <v>430000</v>
      </c>
      <c r="O3" s="77">
        <f t="shared" si="1"/>
        <v>430000</v>
      </c>
      <c r="P3" s="77">
        <f t="shared" si="1"/>
        <v>430000</v>
      </c>
      <c r="Q3" s="77">
        <f t="shared" si="1"/>
        <v>430000</v>
      </c>
      <c r="R3" s="77">
        <f t="shared" si="1"/>
        <v>430000</v>
      </c>
      <c r="S3" s="77">
        <f t="shared" si="1"/>
        <v>0</v>
      </c>
      <c r="T3" s="77">
        <f t="shared" si="1"/>
        <v>0</v>
      </c>
    </row>
    <row r="4" spans="1:21" s="83" customFormat="1" ht="15.75" customHeight="1" x14ac:dyDescent="0.25">
      <c r="A4" s="79">
        <v>111</v>
      </c>
      <c r="B4" s="80"/>
      <c r="C4" s="80"/>
      <c r="D4" s="80"/>
      <c r="E4" s="79"/>
      <c r="F4" s="79"/>
      <c r="G4" s="80"/>
      <c r="H4" s="81" t="s">
        <v>9</v>
      </c>
      <c r="I4" s="82">
        <f t="shared" ref="I4:T4" si="2">SUM(I5,I36,I48)</f>
        <v>50000</v>
      </c>
      <c r="J4" s="82">
        <f t="shared" si="2"/>
        <v>430000</v>
      </c>
      <c r="K4" s="82">
        <f t="shared" si="2"/>
        <v>430000</v>
      </c>
      <c r="L4" s="82">
        <f t="shared" si="2"/>
        <v>430000</v>
      </c>
      <c r="M4" s="82">
        <f t="shared" si="2"/>
        <v>430000</v>
      </c>
      <c r="N4" s="82">
        <f t="shared" si="2"/>
        <v>430000</v>
      </c>
      <c r="O4" s="82">
        <f t="shared" si="2"/>
        <v>430000</v>
      </c>
      <c r="P4" s="82">
        <f t="shared" si="2"/>
        <v>430000</v>
      </c>
      <c r="Q4" s="82">
        <f t="shared" si="2"/>
        <v>430000</v>
      </c>
      <c r="R4" s="82">
        <f t="shared" si="2"/>
        <v>430000</v>
      </c>
      <c r="S4" s="82">
        <f t="shared" si="2"/>
        <v>0</v>
      </c>
      <c r="T4" s="82">
        <f t="shared" si="2"/>
        <v>0</v>
      </c>
    </row>
    <row r="5" spans="1:21" s="88" customFormat="1" ht="15.75" customHeight="1" x14ac:dyDescent="0.25">
      <c r="A5" s="84">
        <v>1111</v>
      </c>
      <c r="B5" s="85"/>
      <c r="C5" s="85"/>
      <c r="D5" s="85"/>
      <c r="E5" s="84"/>
      <c r="F5" s="84"/>
      <c r="G5" s="85"/>
      <c r="H5" s="86" t="s">
        <v>125</v>
      </c>
      <c r="I5" s="87">
        <f t="shared" ref="I5:T5" si="3">SUM(I6,I25)</f>
        <v>50000</v>
      </c>
      <c r="J5" s="87">
        <f t="shared" si="3"/>
        <v>50000</v>
      </c>
      <c r="K5" s="87">
        <f t="shared" si="3"/>
        <v>50000</v>
      </c>
      <c r="L5" s="87">
        <f t="shared" si="3"/>
        <v>50000</v>
      </c>
      <c r="M5" s="87">
        <f t="shared" si="3"/>
        <v>50000</v>
      </c>
      <c r="N5" s="87">
        <f t="shared" si="3"/>
        <v>50000</v>
      </c>
      <c r="O5" s="87">
        <f t="shared" si="3"/>
        <v>50000</v>
      </c>
      <c r="P5" s="87">
        <f t="shared" si="3"/>
        <v>50000</v>
      </c>
      <c r="Q5" s="87">
        <f t="shared" si="3"/>
        <v>50000</v>
      </c>
      <c r="R5" s="87">
        <f t="shared" si="3"/>
        <v>50000</v>
      </c>
      <c r="S5" s="87">
        <f t="shared" si="3"/>
        <v>0</v>
      </c>
      <c r="T5" s="87">
        <f t="shared" si="3"/>
        <v>0</v>
      </c>
    </row>
    <row r="6" spans="1:21" s="93" customFormat="1" ht="15.75" customHeight="1" x14ac:dyDescent="0.25">
      <c r="A6" s="89">
        <v>11111</v>
      </c>
      <c r="B6" s="90"/>
      <c r="C6" s="90"/>
      <c r="D6" s="90"/>
      <c r="E6" s="89"/>
      <c r="F6" s="89"/>
      <c r="G6" s="90"/>
      <c r="H6" s="91" t="s">
        <v>10</v>
      </c>
      <c r="I6" s="92">
        <f t="shared" ref="I6:T6" si="4">SUM(I7:I24)</f>
        <v>50000</v>
      </c>
      <c r="J6" s="92">
        <f t="shared" si="4"/>
        <v>50000</v>
      </c>
      <c r="K6" s="92">
        <f t="shared" si="4"/>
        <v>50000</v>
      </c>
      <c r="L6" s="92">
        <f t="shared" si="4"/>
        <v>50000</v>
      </c>
      <c r="M6" s="92">
        <f t="shared" si="4"/>
        <v>50000</v>
      </c>
      <c r="N6" s="92">
        <f t="shared" si="4"/>
        <v>50000</v>
      </c>
      <c r="O6" s="92">
        <f t="shared" si="4"/>
        <v>50000</v>
      </c>
      <c r="P6" s="92">
        <f t="shared" si="4"/>
        <v>50000</v>
      </c>
      <c r="Q6" s="92">
        <f t="shared" si="4"/>
        <v>50000</v>
      </c>
      <c r="R6" s="92">
        <f t="shared" si="4"/>
        <v>50000</v>
      </c>
      <c r="S6" s="92">
        <f t="shared" si="4"/>
        <v>0</v>
      </c>
      <c r="T6" s="92">
        <f t="shared" si="4"/>
        <v>0</v>
      </c>
    </row>
    <row r="7" spans="1:21" x14ac:dyDescent="0.25">
      <c r="A7" s="94" t="s">
        <v>248</v>
      </c>
      <c r="B7" s="95"/>
      <c r="C7" s="95"/>
      <c r="D7" s="95"/>
      <c r="E7" s="94"/>
      <c r="F7" s="94"/>
      <c r="G7" s="95"/>
      <c r="H7" s="96" t="s">
        <v>12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spans="1:21" x14ac:dyDescent="0.25">
      <c r="A8" s="94" t="s">
        <v>248</v>
      </c>
      <c r="B8" s="99" t="s">
        <v>249</v>
      </c>
      <c r="C8" s="99" t="s">
        <v>249</v>
      </c>
      <c r="D8" s="95" t="s">
        <v>250</v>
      </c>
      <c r="E8" s="94" t="s">
        <v>251</v>
      </c>
      <c r="F8" s="94" t="str">
        <f>CONCATENATE(A8,B8,C8,D8)</f>
        <v>111110103427803427801</v>
      </c>
      <c r="G8" s="95" t="s">
        <v>252</v>
      </c>
      <c r="H8" s="96" t="s">
        <v>82</v>
      </c>
      <c r="I8" s="97">
        <v>50000</v>
      </c>
      <c r="J8" s="97">
        <v>50000</v>
      </c>
      <c r="K8" s="97">
        <v>50000</v>
      </c>
      <c r="L8" s="97">
        <v>50000</v>
      </c>
      <c r="M8" s="97">
        <v>50000</v>
      </c>
      <c r="N8" s="97">
        <v>50000</v>
      </c>
      <c r="O8" s="97">
        <v>50000</v>
      </c>
      <c r="P8" s="97">
        <v>50000</v>
      </c>
      <c r="Q8" s="97">
        <v>50000</v>
      </c>
      <c r="R8" s="97">
        <v>50000</v>
      </c>
      <c r="S8" s="97"/>
      <c r="T8" s="97"/>
    </row>
    <row r="9" spans="1:21" x14ac:dyDescent="0.25">
      <c r="A9" s="94" t="s">
        <v>253</v>
      </c>
      <c r="B9" s="95"/>
      <c r="C9" s="95"/>
      <c r="D9" s="95"/>
      <c r="E9" s="94"/>
      <c r="F9" s="94"/>
      <c r="G9" s="95"/>
      <c r="H9" s="96" t="s">
        <v>123</v>
      </c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21" x14ac:dyDescent="0.25">
      <c r="A10" s="94" t="s">
        <v>253</v>
      </c>
      <c r="B10" s="99" t="s">
        <v>249</v>
      </c>
      <c r="C10" s="99" t="s">
        <v>249</v>
      </c>
      <c r="D10" s="95" t="s">
        <v>250</v>
      </c>
      <c r="E10" s="94" t="s">
        <v>251</v>
      </c>
      <c r="F10" s="94" t="str">
        <f>CONCATENATE(A10,B10,C10,D10)</f>
        <v>111110203427803427801</v>
      </c>
      <c r="G10" s="95" t="s">
        <v>252</v>
      </c>
      <c r="H10" s="96" t="s">
        <v>82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1" x14ac:dyDescent="0.25">
      <c r="A11" s="94" t="s">
        <v>254</v>
      </c>
      <c r="B11" s="95"/>
      <c r="C11" s="95"/>
      <c r="D11" s="95"/>
      <c r="E11" s="94"/>
      <c r="F11" s="94"/>
      <c r="G11" s="95"/>
      <c r="H11" s="96" t="s">
        <v>122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spans="1:21" x14ac:dyDescent="0.25">
      <c r="A12" s="94" t="s">
        <v>254</v>
      </c>
      <c r="B12" s="99" t="s">
        <v>249</v>
      </c>
      <c r="C12" s="99" t="s">
        <v>249</v>
      </c>
      <c r="D12" s="95" t="s">
        <v>250</v>
      </c>
      <c r="E12" s="94" t="s">
        <v>251</v>
      </c>
      <c r="F12" s="94" t="str">
        <f>CONCATENATE(A12,B12,C12,D12)</f>
        <v>111110303427803427801</v>
      </c>
      <c r="G12" s="95" t="s">
        <v>252</v>
      </c>
      <c r="H12" s="96" t="s">
        <v>82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spans="1:21" x14ac:dyDescent="0.25">
      <c r="A13" s="94" t="s">
        <v>255</v>
      </c>
      <c r="B13" s="95"/>
      <c r="C13" s="95"/>
      <c r="D13" s="95"/>
      <c r="E13" s="94"/>
      <c r="F13" s="94"/>
      <c r="G13" s="95"/>
      <c r="H13" s="100" t="s">
        <v>16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1" x14ac:dyDescent="0.25">
      <c r="A14" s="94" t="s">
        <v>255</v>
      </c>
      <c r="B14" s="99" t="s">
        <v>249</v>
      </c>
      <c r="C14" s="99" t="s">
        <v>249</v>
      </c>
      <c r="D14" s="95" t="s">
        <v>250</v>
      </c>
      <c r="E14" s="94" t="s">
        <v>251</v>
      </c>
      <c r="F14" s="94" t="str">
        <f>CONCATENATE(A14,B14,C14,D14)</f>
        <v>111110403427803427801</v>
      </c>
      <c r="G14" s="95" t="s">
        <v>252</v>
      </c>
      <c r="H14" s="100" t="s">
        <v>82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</row>
    <row r="15" spans="1:21" x14ac:dyDescent="0.25">
      <c r="A15" s="94" t="s">
        <v>256</v>
      </c>
      <c r="B15" s="95"/>
      <c r="C15" s="95"/>
      <c r="D15" s="95"/>
      <c r="E15" s="94"/>
      <c r="F15" s="94"/>
      <c r="G15" s="95"/>
      <c r="H15" s="100" t="s">
        <v>257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</row>
    <row r="16" spans="1:21" x14ac:dyDescent="0.25">
      <c r="A16" s="94" t="s">
        <v>256</v>
      </c>
      <c r="B16" s="99" t="s">
        <v>249</v>
      </c>
      <c r="C16" s="99" t="s">
        <v>249</v>
      </c>
      <c r="D16" s="95" t="s">
        <v>250</v>
      </c>
      <c r="E16" s="94" t="s">
        <v>251</v>
      </c>
      <c r="F16" s="94" t="str">
        <f>CONCATENATE(A16,B16,C16,D16)</f>
        <v>111110503427803427801</v>
      </c>
      <c r="G16" s="95" t="s">
        <v>252</v>
      </c>
      <c r="H16" s="100" t="s">
        <v>82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</row>
    <row r="17" spans="1:20" x14ac:dyDescent="0.25">
      <c r="A17" s="94" t="s">
        <v>258</v>
      </c>
      <c r="B17" s="95"/>
      <c r="C17" s="95"/>
      <c r="D17" s="95"/>
      <c r="E17" s="94"/>
      <c r="F17" s="94"/>
      <c r="G17" s="95"/>
      <c r="H17" s="100" t="s">
        <v>120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0" x14ac:dyDescent="0.25">
      <c r="A18" s="94" t="s">
        <v>258</v>
      </c>
      <c r="B18" s="99" t="s">
        <v>249</v>
      </c>
      <c r="C18" s="99" t="s">
        <v>249</v>
      </c>
      <c r="D18" s="95" t="s">
        <v>250</v>
      </c>
      <c r="E18" s="94" t="s">
        <v>251</v>
      </c>
      <c r="F18" s="94" t="str">
        <f>CONCATENATE(A18,B18,C18,D18)</f>
        <v>111110603427803427801</v>
      </c>
      <c r="G18" s="95" t="s">
        <v>252</v>
      </c>
      <c r="H18" s="100" t="s">
        <v>82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</row>
    <row r="19" spans="1:20" x14ac:dyDescent="0.25">
      <c r="A19" s="94" t="s">
        <v>259</v>
      </c>
      <c r="B19" s="95"/>
      <c r="C19" s="95"/>
      <c r="D19" s="95"/>
      <c r="E19" s="94"/>
      <c r="F19" s="94"/>
      <c r="G19" s="95"/>
      <c r="H19" s="100" t="s">
        <v>119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</row>
    <row r="20" spans="1:20" x14ac:dyDescent="0.25">
      <c r="A20" s="94" t="s">
        <v>259</v>
      </c>
      <c r="B20" s="99" t="s">
        <v>249</v>
      </c>
      <c r="C20" s="99" t="s">
        <v>249</v>
      </c>
      <c r="D20" s="95" t="s">
        <v>250</v>
      </c>
      <c r="E20" s="94" t="s">
        <v>251</v>
      </c>
      <c r="F20" s="94" t="str">
        <f>CONCATENATE(A20,B20,C20,D20)</f>
        <v>111110703427803427801</v>
      </c>
      <c r="G20" s="95" t="s">
        <v>252</v>
      </c>
      <c r="H20" s="100" t="s">
        <v>82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1:20" x14ac:dyDescent="0.25">
      <c r="A21" s="94" t="s">
        <v>260</v>
      </c>
      <c r="B21" s="95"/>
      <c r="C21" s="95"/>
      <c r="D21" s="95"/>
      <c r="E21" s="94"/>
      <c r="F21" s="94"/>
      <c r="G21" s="95"/>
      <c r="H21" s="100" t="s">
        <v>118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1:20" x14ac:dyDescent="0.25">
      <c r="A22" s="94" t="s">
        <v>260</v>
      </c>
      <c r="B22" s="99" t="s">
        <v>249</v>
      </c>
      <c r="C22" s="99" t="s">
        <v>249</v>
      </c>
      <c r="D22" s="95" t="s">
        <v>250</v>
      </c>
      <c r="E22" s="94" t="s">
        <v>251</v>
      </c>
      <c r="F22" s="94" t="str">
        <f>CONCATENATE(A22,B22,C22,D22)</f>
        <v>111110803427803427801</v>
      </c>
      <c r="G22" s="95" t="s">
        <v>252</v>
      </c>
      <c r="H22" s="100" t="s">
        <v>82</v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0" x14ac:dyDescent="0.25">
      <c r="A23" s="94" t="s">
        <v>261</v>
      </c>
      <c r="B23" s="95"/>
      <c r="C23" s="95"/>
      <c r="D23" s="95"/>
      <c r="E23" s="94"/>
      <c r="F23" s="94"/>
      <c r="G23" s="95"/>
      <c r="H23" s="100" t="s">
        <v>117</v>
      </c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</row>
    <row r="24" spans="1:20" x14ac:dyDescent="0.25">
      <c r="A24" s="94" t="s">
        <v>261</v>
      </c>
      <c r="B24" s="99" t="s">
        <v>249</v>
      </c>
      <c r="C24" s="99" t="s">
        <v>249</v>
      </c>
      <c r="D24" s="95" t="s">
        <v>250</v>
      </c>
      <c r="E24" s="94" t="s">
        <v>251</v>
      </c>
      <c r="F24" s="94" t="str">
        <f>CONCATENATE(A24,B24,C24,D24)</f>
        <v>111110903427803427801</v>
      </c>
      <c r="G24" s="95" t="s">
        <v>252</v>
      </c>
      <c r="H24" s="100" t="s">
        <v>82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0" s="93" customFormat="1" ht="15.75" customHeight="1" x14ac:dyDescent="0.25">
      <c r="A25" s="91" t="s">
        <v>262</v>
      </c>
      <c r="B25" s="101"/>
      <c r="C25" s="101"/>
      <c r="D25" s="101"/>
      <c r="E25" s="91"/>
      <c r="F25" s="91"/>
      <c r="G25" s="101"/>
      <c r="H25" s="91" t="s">
        <v>22</v>
      </c>
      <c r="I25" s="92">
        <f t="shared" ref="I25:T25" si="5">SUM(I26:I35)</f>
        <v>0</v>
      </c>
      <c r="J25" s="92">
        <f t="shared" si="5"/>
        <v>0</v>
      </c>
      <c r="K25" s="92">
        <f t="shared" si="5"/>
        <v>0</v>
      </c>
      <c r="L25" s="92">
        <f t="shared" si="5"/>
        <v>0</v>
      </c>
      <c r="M25" s="92">
        <f t="shared" si="5"/>
        <v>0</v>
      </c>
      <c r="N25" s="92">
        <f t="shared" si="5"/>
        <v>0</v>
      </c>
      <c r="O25" s="92">
        <f t="shared" si="5"/>
        <v>0</v>
      </c>
      <c r="P25" s="92">
        <f t="shared" si="5"/>
        <v>0</v>
      </c>
      <c r="Q25" s="92">
        <f t="shared" si="5"/>
        <v>0</v>
      </c>
      <c r="R25" s="92">
        <f t="shared" si="5"/>
        <v>0</v>
      </c>
      <c r="S25" s="92">
        <f t="shared" si="5"/>
        <v>0</v>
      </c>
      <c r="T25" s="92">
        <f t="shared" si="5"/>
        <v>0</v>
      </c>
    </row>
    <row r="26" spans="1:20" x14ac:dyDescent="0.25">
      <c r="A26" s="94" t="s">
        <v>263</v>
      </c>
      <c r="B26" s="95"/>
      <c r="C26" s="95"/>
      <c r="D26" s="95"/>
      <c r="E26" s="94"/>
      <c r="F26" s="94"/>
      <c r="G26" s="95"/>
      <c r="H26" s="100" t="s">
        <v>264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spans="1:20" x14ac:dyDescent="0.25">
      <c r="A27" s="94" t="s">
        <v>263</v>
      </c>
      <c r="B27" s="99" t="s">
        <v>249</v>
      </c>
      <c r="C27" s="99" t="s">
        <v>249</v>
      </c>
      <c r="D27" s="95" t="s">
        <v>250</v>
      </c>
      <c r="E27" s="94" t="s">
        <v>251</v>
      </c>
      <c r="F27" s="94" t="str">
        <f>CONCATENATE(A27,B27,C27,D27)</f>
        <v>111120103427803427801</v>
      </c>
      <c r="G27" s="95" t="s">
        <v>252</v>
      </c>
      <c r="H27" s="100" t="s">
        <v>82</v>
      </c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spans="1:20" x14ac:dyDescent="0.25">
      <c r="A28" s="94" t="s">
        <v>265</v>
      </c>
      <c r="B28" s="95"/>
      <c r="C28" s="95"/>
      <c r="D28" s="95"/>
      <c r="E28" s="94"/>
      <c r="F28" s="94"/>
      <c r="G28" s="95"/>
      <c r="H28" s="100" t="s">
        <v>266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</row>
    <row r="29" spans="1:20" x14ac:dyDescent="0.25">
      <c r="A29" s="94" t="s">
        <v>265</v>
      </c>
      <c r="B29" s="99" t="s">
        <v>249</v>
      </c>
      <c r="C29" s="99" t="s">
        <v>249</v>
      </c>
      <c r="D29" s="95" t="s">
        <v>250</v>
      </c>
      <c r="E29" s="94" t="s">
        <v>251</v>
      </c>
      <c r="F29" s="94" t="str">
        <f>CONCATENATE(A29,B29,C29,D29)</f>
        <v>111120203427803427801</v>
      </c>
      <c r="G29" s="95" t="s">
        <v>252</v>
      </c>
      <c r="H29" s="100" t="s">
        <v>82</v>
      </c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1:20" x14ac:dyDescent="0.25">
      <c r="A30" s="94" t="s">
        <v>267</v>
      </c>
      <c r="B30" s="95"/>
      <c r="C30" s="95"/>
      <c r="D30" s="95"/>
      <c r="E30" s="94"/>
      <c r="F30" s="94"/>
      <c r="G30" s="95"/>
      <c r="H30" s="100" t="s">
        <v>113</v>
      </c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spans="1:20" x14ac:dyDescent="0.25">
      <c r="A31" s="94" t="s">
        <v>267</v>
      </c>
      <c r="B31" s="99" t="s">
        <v>249</v>
      </c>
      <c r="C31" s="99" t="s">
        <v>249</v>
      </c>
      <c r="D31" s="95" t="s">
        <v>250</v>
      </c>
      <c r="E31" s="94" t="s">
        <v>251</v>
      </c>
      <c r="F31" s="94" t="str">
        <f>CONCATENATE(A31,B31,C31,D31)</f>
        <v>111120303427803427801</v>
      </c>
      <c r="G31" s="95" t="s">
        <v>252</v>
      </c>
      <c r="H31" s="100" t="s">
        <v>82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spans="1:20" ht="14.25" customHeight="1" x14ac:dyDescent="0.25">
      <c r="A32" s="94" t="s">
        <v>268</v>
      </c>
      <c r="B32" s="95"/>
      <c r="C32" s="95"/>
      <c r="D32" s="95"/>
      <c r="E32" s="94"/>
      <c r="F32" s="94"/>
      <c r="G32" s="95"/>
      <c r="H32" s="100" t="s">
        <v>269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1:20" ht="14.25" customHeight="1" x14ac:dyDescent="0.25">
      <c r="A33" s="94" t="s">
        <v>268</v>
      </c>
      <c r="B33" s="99" t="s">
        <v>249</v>
      </c>
      <c r="C33" s="99" t="s">
        <v>249</v>
      </c>
      <c r="D33" s="95" t="s">
        <v>250</v>
      </c>
      <c r="E33" s="94" t="s">
        <v>251</v>
      </c>
      <c r="F33" s="94" t="str">
        <f>CONCATENATE(A33,B33,C33,D33)</f>
        <v>111120403427803427801</v>
      </c>
      <c r="G33" s="95" t="s">
        <v>252</v>
      </c>
      <c r="H33" s="100" t="s">
        <v>82</v>
      </c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1:20" x14ac:dyDescent="0.25">
      <c r="A34" s="94" t="s">
        <v>270</v>
      </c>
      <c r="B34" s="95"/>
      <c r="C34" s="95"/>
      <c r="D34" s="95"/>
      <c r="E34" s="94"/>
      <c r="F34" s="94"/>
      <c r="G34" s="95"/>
      <c r="H34" s="100" t="s">
        <v>271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1:20" x14ac:dyDescent="0.25">
      <c r="A35" s="94" t="s">
        <v>270</v>
      </c>
      <c r="B35" s="99" t="s">
        <v>249</v>
      </c>
      <c r="C35" s="99" t="s">
        <v>249</v>
      </c>
      <c r="D35" s="95" t="s">
        <v>250</v>
      </c>
      <c r="E35" s="94" t="s">
        <v>251</v>
      </c>
      <c r="F35" s="94" t="str">
        <f>CONCATENATE(A35,B35,C35,D35)</f>
        <v>111120503427803427801</v>
      </c>
      <c r="G35" s="95" t="s">
        <v>252</v>
      </c>
      <c r="H35" s="100" t="s">
        <v>82</v>
      </c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0" s="88" customFormat="1" ht="15.75" customHeight="1" x14ac:dyDescent="0.25">
      <c r="A36" s="86" t="s">
        <v>272</v>
      </c>
      <c r="B36" s="102"/>
      <c r="C36" s="102"/>
      <c r="D36" s="102"/>
      <c r="E36" s="86"/>
      <c r="F36" s="86"/>
      <c r="G36" s="102"/>
      <c r="H36" s="86" t="s">
        <v>273</v>
      </c>
      <c r="I36" s="87">
        <f t="shared" ref="I36:T36" si="6">SUM(I37)</f>
        <v>0</v>
      </c>
      <c r="J36" s="87">
        <f t="shared" si="6"/>
        <v>380000</v>
      </c>
      <c r="K36" s="87">
        <f t="shared" si="6"/>
        <v>380000</v>
      </c>
      <c r="L36" s="87">
        <f t="shared" si="6"/>
        <v>380000</v>
      </c>
      <c r="M36" s="87">
        <f t="shared" si="6"/>
        <v>380000</v>
      </c>
      <c r="N36" s="87">
        <f t="shared" si="6"/>
        <v>380000</v>
      </c>
      <c r="O36" s="87">
        <f t="shared" si="6"/>
        <v>380000</v>
      </c>
      <c r="P36" s="87">
        <f t="shared" si="6"/>
        <v>380000</v>
      </c>
      <c r="Q36" s="87">
        <f t="shared" si="6"/>
        <v>380000</v>
      </c>
      <c r="R36" s="87">
        <f t="shared" si="6"/>
        <v>380000</v>
      </c>
      <c r="S36" s="87">
        <f t="shared" si="6"/>
        <v>0</v>
      </c>
      <c r="T36" s="87">
        <f t="shared" si="6"/>
        <v>0</v>
      </c>
    </row>
    <row r="37" spans="1:20" s="93" customFormat="1" ht="15.75" customHeight="1" x14ac:dyDescent="0.25">
      <c r="A37" s="91" t="s">
        <v>274</v>
      </c>
      <c r="B37" s="101"/>
      <c r="C37" s="101"/>
      <c r="D37" s="101"/>
      <c r="E37" s="91"/>
      <c r="F37" s="91"/>
      <c r="G37" s="101"/>
      <c r="H37" s="91" t="s">
        <v>275</v>
      </c>
      <c r="I37" s="92">
        <f t="shared" ref="I37:T37" si="7">SUM(I38:I47)</f>
        <v>0</v>
      </c>
      <c r="J37" s="92">
        <f t="shared" si="7"/>
        <v>380000</v>
      </c>
      <c r="K37" s="92">
        <f t="shared" si="7"/>
        <v>380000</v>
      </c>
      <c r="L37" s="92">
        <f t="shared" si="7"/>
        <v>380000</v>
      </c>
      <c r="M37" s="92">
        <f t="shared" si="7"/>
        <v>380000</v>
      </c>
      <c r="N37" s="92">
        <f t="shared" si="7"/>
        <v>380000</v>
      </c>
      <c r="O37" s="92">
        <f t="shared" si="7"/>
        <v>380000</v>
      </c>
      <c r="P37" s="92">
        <f t="shared" si="7"/>
        <v>380000</v>
      </c>
      <c r="Q37" s="92">
        <f t="shared" si="7"/>
        <v>380000</v>
      </c>
      <c r="R37" s="92">
        <f t="shared" si="7"/>
        <v>380000</v>
      </c>
      <c r="S37" s="92">
        <f t="shared" si="7"/>
        <v>0</v>
      </c>
      <c r="T37" s="92">
        <f t="shared" si="7"/>
        <v>0</v>
      </c>
    </row>
    <row r="38" spans="1:20" x14ac:dyDescent="0.25">
      <c r="A38" s="94" t="s">
        <v>276</v>
      </c>
      <c r="B38" s="95"/>
      <c r="C38" s="95"/>
      <c r="D38" s="95"/>
      <c r="E38" s="94"/>
      <c r="F38" s="94"/>
      <c r="G38" s="95"/>
      <c r="H38" s="100" t="s">
        <v>110</v>
      </c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1:20" x14ac:dyDescent="0.25">
      <c r="A39" s="94" t="s">
        <v>276</v>
      </c>
      <c r="B39" s="99" t="s">
        <v>249</v>
      </c>
      <c r="C39" s="99" t="s">
        <v>249</v>
      </c>
      <c r="D39" s="95" t="s">
        <v>250</v>
      </c>
      <c r="E39" s="94" t="s">
        <v>251</v>
      </c>
      <c r="F39" s="94" t="str">
        <f>CONCATENATE(A39,B39,C39,D39)</f>
        <v>111200103427803427801</v>
      </c>
      <c r="G39" s="95" t="s">
        <v>252</v>
      </c>
      <c r="H39" s="100" t="s">
        <v>82</v>
      </c>
      <c r="I39" s="97"/>
      <c r="J39" s="97">
        <v>380000</v>
      </c>
      <c r="K39" s="97">
        <v>380000</v>
      </c>
      <c r="L39" s="97">
        <v>380000</v>
      </c>
      <c r="M39" s="97">
        <v>380000</v>
      </c>
      <c r="N39" s="97">
        <v>380000</v>
      </c>
      <c r="O39" s="97">
        <v>380000</v>
      </c>
      <c r="P39" s="97">
        <v>380000</v>
      </c>
      <c r="Q39" s="97">
        <v>380000</v>
      </c>
      <c r="R39" s="97">
        <v>380000</v>
      </c>
      <c r="S39" s="97"/>
      <c r="T39" s="97"/>
    </row>
    <row r="40" spans="1:20" x14ac:dyDescent="0.25">
      <c r="A40" s="94" t="s">
        <v>277</v>
      </c>
      <c r="B40" s="95"/>
      <c r="C40" s="95"/>
      <c r="D40" s="95"/>
      <c r="E40" s="94"/>
      <c r="F40" s="94"/>
      <c r="G40" s="95"/>
      <c r="H40" s="100" t="s">
        <v>109</v>
      </c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x14ac:dyDescent="0.25">
      <c r="A41" s="94" t="s">
        <v>277</v>
      </c>
      <c r="B41" s="99" t="s">
        <v>249</v>
      </c>
      <c r="C41" s="99" t="s">
        <v>249</v>
      </c>
      <c r="D41" s="95" t="s">
        <v>250</v>
      </c>
      <c r="E41" s="94" t="s">
        <v>251</v>
      </c>
      <c r="F41" s="94" t="str">
        <f>CONCATENATE(A41,B41,C41,D41)</f>
        <v>111200203427803427801</v>
      </c>
      <c r="G41" s="95" t="s">
        <v>252</v>
      </c>
      <c r="H41" s="100" t="s">
        <v>82</v>
      </c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20" x14ac:dyDescent="0.25">
      <c r="A42" s="94" t="s">
        <v>278</v>
      </c>
      <c r="B42" s="95"/>
      <c r="C42" s="95"/>
      <c r="D42" s="95"/>
      <c r="E42" s="94"/>
      <c r="F42" s="94"/>
      <c r="G42" s="95"/>
      <c r="H42" s="100" t="s">
        <v>32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 x14ac:dyDescent="0.25">
      <c r="A43" s="94" t="s">
        <v>278</v>
      </c>
      <c r="B43" s="99" t="s">
        <v>249</v>
      </c>
      <c r="C43" s="99" t="s">
        <v>249</v>
      </c>
      <c r="D43" s="95" t="s">
        <v>250</v>
      </c>
      <c r="E43" s="94" t="s">
        <v>251</v>
      </c>
      <c r="F43" s="94" t="str">
        <f>CONCATENATE(A43,B43,C43,D43)</f>
        <v>111200303427803427801</v>
      </c>
      <c r="G43" s="95" t="s">
        <v>252</v>
      </c>
      <c r="H43" s="100" t="s">
        <v>82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0" x14ac:dyDescent="0.25">
      <c r="A44" s="94" t="s">
        <v>279</v>
      </c>
      <c r="B44" s="95"/>
      <c r="C44" s="95"/>
      <c r="D44" s="95"/>
      <c r="E44" s="94"/>
      <c r="F44" s="94"/>
      <c r="G44" s="95"/>
      <c r="H44" s="100" t="s">
        <v>280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0" x14ac:dyDescent="0.25">
      <c r="A45" s="94" t="s">
        <v>279</v>
      </c>
      <c r="B45" s="99" t="s">
        <v>249</v>
      </c>
      <c r="C45" s="99" t="s">
        <v>249</v>
      </c>
      <c r="D45" s="95" t="s">
        <v>250</v>
      </c>
      <c r="E45" s="94" t="s">
        <v>251</v>
      </c>
      <c r="F45" s="94" t="str">
        <f>CONCATENATE(A45,B45,C45,D45)</f>
        <v>111200403427803427801</v>
      </c>
      <c r="G45" s="95" t="s">
        <v>252</v>
      </c>
      <c r="H45" s="100" t="s">
        <v>82</v>
      </c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20" x14ac:dyDescent="0.25">
      <c r="A46" s="94" t="s">
        <v>281</v>
      </c>
      <c r="B46" s="95"/>
      <c r="C46" s="95"/>
      <c r="D46" s="95"/>
      <c r="E46" s="94"/>
      <c r="F46" s="94"/>
      <c r="G46" s="95"/>
      <c r="H46" s="100" t="s">
        <v>282</v>
      </c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 x14ac:dyDescent="0.25">
      <c r="A47" s="94" t="s">
        <v>281</v>
      </c>
      <c r="B47" s="99" t="s">
        <v>249</v>
      </c>
      <c r="C47" s="99" t="s">
        <v>249</v>
      </c>
      <c r="D47" s="95" t="s">
        <v>250</v>
      </c>
      <c r="E47" s="94" t="s">
        <v>251</v>
      </c>
      <c r="F47" s="94" t="str">
        <f>CONCATENATE(A47,B47,C47,D47)</f>
        <v>111200503427803427801</v>
      </c>
      <c r="G47" s="95" t="s">
        <v>252</v>
      </c>
      <c r="H47" s="100" t="s">
        <v>82</v>
      </c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20" s="88" customFormat="1" ht="15.75" customHeight="1" x14ac:dyDescent="0.25">
      <c r="A48" s="86" t="s">
        <v>283</v>
      </c>
      <c r="B48" s="102"/>
      <c r="C48" s="102"/>
      <c r="D48" s="102"/>
      <c r="E48" s="86"/>
      <c r="F48" s="86"/>
      <c r="G48" s="102"/>
      <c r="H48" s="86" t="s">
        <v>35</v>
      </c>
      <c r="I48" s="87">
        <f t="shared" ref="I48:T48" si="8">SUM(I49)</f>
        <v>0</v>
      </c>
      <c r="J48" s="87">
        <f t="shared" si="8"/>
        <v>0</v>
      </c>
      <c r="K48" s="87">
        <f t="shared" si="8"/>
        <v>0</v>
      </c>
      <c r="L48" s="87">
        <f t="shared" si="8"/>
        <v>0</v>
      </c>
      <c r="M48" s="87">
        <f t="shared" si="8"/>
        <v>0</v>
      </c>
      <c r="N48" s="87">
        <f t="shared" si="8"/>
        <v>0</v>
      </c>
      <c r="O48" s="87">
        <f t="shared" si="8"/>
        <v>0</v>
      </c>
      <c r="P48" s="87">
        <f t="shared" si="8"/>
        <v>0</v>
      </c>
      <c r="Q48" s="87">
        <f t="shared" si="8"/>
        <v>0</v>
      </c>
      <c r="R48" s="87">
        <f t="shared" si="8"/>
        <v>0</v>
      </c>
      <c r="S48" s="87">
        <f t="shared" si="8"/>
        <v>0</v>
      </c>
      <c r="T48" s="87">
        <f t="shared" si="8"/>
        <v>0</v>
      </c>
    </row>
    <row r="49" spans="1:38" s="93" customFormat="1" ht="15.75" customHeight="1" x14ac:dyDescent="0.25">
      <c r="A49" s="91" t="s">
        <v>284</v>
      </c>
      <c r="B49" s="101"/>
      <c r="C49" s="101"/>
      <c r="D49" s="101"/>
      <c r="E49" s="91"/>
      <c r="F49" s="91"/>
      <c r="G49" s="101"/>
      <c r="H49" s="91" t="s">
        <v>35</v>
      </c>
      <c r="I49" s="92">
        <f t="shared" ref="I49:T49" si="9">SUM(I50:I51)</f>
        <v>0</v>
      </c>
      <c r="J49" s="92">
        <f t="shared" si="9"/>
        <v>0</v>
      </c>
      <c r="K49" s="92">
        <f t="shared" si="9"/>
        <v>0</v>
      </c>
      <c r="L49" s="92">
        <f t="shared" si="9"/>
        <v>0</v>
      </c>
      <c r="M49" s="92">
        <f t="shared" si="9"/>
        <v>0</v>
      </c>
      <c r="N49" s="92">
        <f t="shared" si="9"/>
        <v>0</v>
      </c>
      <c r="O49" s="92">
        <f t="shared" si="9"/>
        <v>0</v>
      </c>
      <c r="P49" s="92">
        <f t="shared" si="9"/>
        <v>0</v>
      </c>
      <c r="Q49" s="92">
        <f t="shared" si="9"/>
        <v>0</v>
      </c>
      <c r="R49" s="92">
        <f t="shared" si="9"/>
        <v>0</v>
      </c>
      <c r="S49" s="92">
        <f t="shared" si="9"/>
        <v>0</v>
      </c>
      <c r="T49" s="92">
        <f t="shared" si="9"/>
        <v>0</v>
      </c>
    </row>
    <row r="50" spans="1:38" x14ac:dyDescent="0.25">
      <c r="A50" s="94" t="s">
        <v>285</v>
      </c>
      <c r="B50" s="95"/>
      <c r="C50" s="95"/>
      <c r="D50" s="95"/>
      <c r="E50" s="94"/>
      <c r="F50" s="94"/>
      <c r="G50" s="95"/>
      <c r="H50" s="100" t="s">
        <v>35</v>
      </c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spans="1:38" x14ac:dyDescent="0.25">
      <c r="A51" s="94" t="s">
        <v>285</v>
      </c>
      <c r="B51" s="99" t="s">
        <v>249</v>
      </c>
      <c r="C51" s="99" t="s">
        <v>249</v>
      </c>
      <c r="D51" s="95" t="s">
        <v>250</v>
      </c>
      <c r="E51" s="94" t="s">
        <v>251</v>
      </c>
      <c r="F51" s="94" t="str">
        <f>CONCATENATE(A51,B51,C51,D51)</f>
        <v>111300103427803427801</v>
      </c>
      <c r="G51" s="95" t="s">
        <v>252</v>
      </c>
      <c r="H51" s="100" t="s">
        <v>82</v>
      </c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1:38" s="78" customFormat="1" ht="15.75" customHeight="1" x14ac:dyDescent="0.25">
      <c r="A52" s="76" t="s">
        <v>286</v>
      </c>
      <c r="B52" s="103"/>
      <c r="C52" s="103"/>
      <c r="D52" s="103"/>
      <c r="E52" s="76"/>
      <c r="F52" s="76"/>
      <c r="G52" s="103"/>
      <c r="H52" s="76" t="s">
        <v>287</v>
      </c>
      <c r="I52" s="77">
        <f t="shared" ref="I52:T52" si="10">SUM(I53,I57,I70)</f>
        <v>0</v>
      </c>
      <c r="J52" s="77">
        <f t="shared" si="10"/>
        <v>0</v>
      </c>
      <c r="K52" s="77">
        <f t="shared" si="10"/>
        <v>0</v>
      </c>
      <c r="L52" s="77">
        <f t="shared" si="10"/>
        <v>0</v>
      </c>
      <c r="M52" s="77">
        <f t="shared" si="10"/>
        <v>0</v>
      </c>
      <c r="N52" s="77">
        <f t="shared" si="10"/>
        <v>0</v>
      </c>
      <c r="O52" s="77">
        <f t="shared" si="10"/>
        <v>0</v>
      </c>
      <c r="P52" s="77">
        <f t="shared" si="10"/>
        <v>0</v>
      </c>
      <c r="Q52" s="77">
        <f t="shared" si="10"/>
        <v>0</v>
      </c>
      <c r="R52" s="77">
        <f t="shared" si="10"/>
        <v>0</v>
      </c>
      <c r="S52" s="77">
        <f t="shared" si="10"/>
        <v>0</v>
      </c>
      <c r="T52" s="77">
        <f t="shared" si="10"/>
        <v>0</v>
      </c>
    </row>
    <row r="53" spans="1:38" s="83" customFormat="1" ht="15.75" customHeight="1" x14ac:dyDescent="0.25">
      <c r="A53" s="81" t="s">
        <v>288</v>
      </c>
      <c r="B53" s="104"/>
      <c r="C53" s="104"/>
      <c r="D53" s="104"/>
      <c r="E53" s="81"/>
      <c r="F53" s="81"/>
      <c r="G53" s="104"/>
      <c r="H53" s="81" t="s">
        <v>36</v>
      </c>
      <c r="I53" s="82">
        <f t="shared" ref="I53:T54" si="11">SUM(I54)</f>
        <v>0</v>
      </c>
      <c r="J53" s="82">
        <f t="shared" si="11"/>
        <v>0</v>
      </c>
      <c r="K53" s="82">
        <f t="shared" si="11"/>
        <v>0</v>
      </c>
      <c r="L53" s="82">
        <f t="shared" si="11"/>
        <v>0</v>
      </c>
      <c r="M53" s="82">
        <f t="shared" si="11"/>
        <v>0</v>
      </c>
      <c r="N53" s="82">
        <f t="shared" si="11"/>
        <v>0</v>
      </c>
      <c r="O53" s="82">
        <f t="shared" si="11"/>
        <v>0</v>
      </c>
      <c r="P53" s="82">
        <f t="shared" si="11"/>
        <v>0</v>
      </c>
      <c r="Q53" s="82">
        <f t="shared" si="11"/>
        <v>0</v>
      </c>
      <c r="R53" s="82">
        <f t="shared" si="11"/>
        <v>0</v>
      </c>
      <c r="S53" s="82">
        <f t="shared" si="11"/>
        <v>0</v>
      </c>
      <c r="T53" s="82">
        <f t="shared" si="11"/>
        <v>0</v>
      </c>
    </row>
    <row r="54" spans="1:38" s="88" customFormat="1" ht="15.75" customHeight="1" x14ac:dyDescent="0.25">
      <c r="A54" s="86" t="s">
        <v>289</v>
      </c>
      <c r="B54" s="102"/>
      <c r="C54" s="102"/>
      <c r="D54" s="102"/>
      <c r="E54" s="86"/>
      <c r="F54" s="86"/>
      <c r="G54" s="102"/>
      <c r="H54" s="86" t="s">
        <v>36</v>
      </c>
      <c r="I54" s="87">
        <f t="shared" si="11"/>
        <v>0</v>
      </c>
      <c r="J54" s="87">
        <f t="shared" si="11"/>
        <v>0</v>
      </c>
      <c r="K54" s="87">
        <f t="shared" si="11"/>
        <v>0</v>
      </c>
      <c r="L54" s="87">
        <f t="shared" si="11"/>
        <v>0</v>
      </c>
      <c r="M54" s="87">
        <f t="shared" si="11"/>
        <v>0</v>
      </c>
      <c r="N54" s="87">
        <f t="shared" si="11"/>
        <v>0</v>
      </c>
      <c r="O54" s="87">
        <f t="shared" si="11"/>
        <v>0</v>
      </c>
      <c r="P54" s="87">
        <f t="shared" si="11"/>
        <v>0</v>
      </c>
      <c r="Q54" s="87">
        <f t="shared" si="11"/>
        <v>0</v>
      </c>
      <c r="R54" s="87">
        <f t="shared" si="11"/>
        <v>0</v>
      </c>
      <c r="S54" s="87">
        <f t="shared" si="11"/>
        <v>0</v>
      </c>
      <c r="T54" s="87">
        <f t="shared" si="11"/>
        <v>0</v>
      </c>
    </row>
    <row r="55" spans="1:38" s="93" customFormat="1" ht="15.75" customHeight="1" x14ac:dyDescent="0.25">
      <c r="A55" s="91" t="s">
        <v>290</v>
      </c>
      <c r="B55" s="101"/>
      <c r="C55" s="101"/>
      <c r="D55" s="101"/>
      <c r="E55" s="91"/>
      <c r="F55" s="91"/>
      <c r="G55" s="101"/>
      <c r="H55" s="91" t="s">
        <v>36</v>
      </c>
      <c r="I55" s="92">
        <f t="shared" ref="I55:T55" si="12">SUM(I56:I56)</f>
        <v>0</v>
      </c>
      <c r="J55" s="92">
        <f t="shared" si="12"/>
        <v>0</v>
      </c>
      <c r="K55" s="92">
        <f t="shared" si="12"/>
        <v>0</v>
      </c>
      <c r="L55" s="92">
        <f t="shared" si="12"/>
        <v>0</v>
      </c>
      <c r="M55" s="92">
        <f t="shared" si="12"/>
        <v>0</v>
      </c>
      <c r="N55" s="92">
        <f t="shared" si="12"/>
        <v>0</v>
      </c>
      <c r="O55" s="92">
        <f t="shared" si="12"/>
        <v>0</v>
      </c>
      <c r="P55" s="92">
        <f t="shared" si="12"/>
        <v>0</v>
      </c>
      <c r="Q55" s="92">
        <f t="shared" si="12"/>
        <v>0</v>
      </c>
      <c r="R55" s="92">
        <f t="shared" si="12"/>
        <v>0</v>
      </c>
      <c r="S55" s="92">
        <f t="shared" si="12"/>
        <v>0</v>
      </c>
      <c r="T55" s="92">
        <f t="shared" si="12"/>
        <v>0</v>
      </c>
    </row>
    <row r="56" spans="1:38" s="107" customFormat="1" x14ac:dyDescent="0.25">
      <c r="A56" s="94" t="s">
        <v>291</v>
      </c>
      <c r="B56" s="99" t="s">
        <v>249</v>
      </c>
      <c r="C56" s="99" t="s">
        <v>249</v>
      </c>
      <c r="D56" s="95" t="s">
        <v>250</v>
      </c>
      <c r="E56" s="94" t="s">
        <v>251</v>
      </c>
      <c r="F56" s="94" t="str">
        <f>CONCATENATE(A56,B56,C56,D56)</f>
        <v>121100103427803427801</v>
      </c>
      <c r="G56" s="95" t="s">
        <v>252</v>
      </c>
      <c r="H56" s="100" t="s">
        <v>82</v>
      </c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</row>
    <row r="57" spans="1:38" s="83" customFormat="1" ht="15.75" customHeight="1" x14ac:dyDescent="0.25">
      <c r="A57" s="81" t="s">
        <v>292</v>
      </c>
      <c r="B57" s="104"/>
      <c r="C57" s="104"/>
      <c r="D57" s="104"/>
      <c r="E57" s="81"/>
      <c r="F57" s="81"/>
      <c r="G57" s="104"/>
      <c r="H57" s="81" t="s">
        <v>96</v>
      </c>
      <c r="I57" s="82">
        <f t="shared" ref="I57:T58" si="13">SUM(I58)</f>
        <v>0</v>
      </c>
      <c r="J57" s="82">
        <f t="shared" si="13"/>
        <v>0</v>
      </c>
      <c r="K57" s="82">
        <f t="shared" si="13"/>
        <v>0</v>
      </c>
      <c r="L57" s="82">
        <f t="shared" si="13"/>
        <v>0</v>
      </c>
      <c r="M57" s="82">
        <f t="shared" si="13"/>
        <v>0</v>
      </c>
      <c r="N57" s="82">
        <f t="shared" si="13"/>
        <v>0</v>
      </c>
      <c r="O57" s="82">
        <f t="shared" si="13"/>
        <v>0</v>
      </c>
      <c r="P57" s="82">
        <f t="shared" si="13"/>
        <v>0</v>
      </c>
      <c r="Q57" s="82">
        <f t="shared" si="13"/>
        <v>0</v>
      </c>
      <c r="R57" s="82">
        <f t="shared" si="13"/>
        <v>0</v>
      </c>
      <c r="S57" s="82">
        <f t="shared" si="13"/>
        <v>0</v>
      </c>
      <c r="T57" s="82">
        <f t="shared" si="13"/>
        <v>0</v>
      </c>
    </row>
    <row r="58" spans="1:38" s="88" customFormat="1" ht="15.75" customHeight="1" x14ac:dyDescent="0.25">
      <c r="A58" s="86" t="s">
        <v>293</v>
      </c>
      <c r="B58" s="102"/>
      <c r="C58" s="102"/>
      <c r="D58" s="102"/>
      <c r="E58" s="86"/>
      <c r="F58" s="86"/>
      <c r="G58" s="102"/>
      <c r="H58" s="86" t="s">
        <v>96</v>
      </c>
      <c r="I58" s="87">
        <f t="shared" si="13"/>
        <v>0</v>
      </c>
      <c r="J58" s="87">
        <f t="shared" si="13"/>
        <v>0</v>
      </c>
      <c r="K58" s="87">
        <f t="shared" si="13"/>
        <v>0</v>
      </c>
      <c r="L58" s="87">
        <f t="shared" si="13"/>
        <v>0</v>
      </c>
      <c r="M58" s="87">
        <f t="shared" si="13"/>
        <v>0</v>
      </c>
      <c r="N58" s="87">
        <f t="shared" si="13"/>
        <v>0</v>
      </c>
      <c r="O58" s="87">
        <f t="shared" si="13"/>
        <v>0</v>
      </c>
      <c r="P58" s="87">
        <f t="shared" si="13"/>
        <v>0</v>
      </c>
      <c r="Q58" s="87">
        <f t="shared" si="13"/>
        <v>0</v>
      </c>
      <c r="R58" s="87">
        <f t="shared" si="13"/>
        <v>0</v>
      </c>
      <c r="S58" s="87">
        <f t="shared" si="13"/>
        <v>0</v>
      </c>
      <c r="T58" s="87">
        <f t="shared" si="13"/>
        <v>0</v>
      </c>
    </row>
    <row r="59" spans="1:38" s="93" customFormat="1" ht="15.75" customHeight="1" x14ac:dyDescent="0.25">
      <c r="A59" s="91" t="s">
        <v>294</v>
      </c>
      <c r="B59" s="101"/>
      <c r="C59" s="101"/>
      <c r="D59" s="101"/>
      <c r="E59" s="91"/>
      <c r="F59" s="91"/>
      <c r="G59" s="101"/>
      <c r="H59" s="91" t="s">
        <v>96</v>
      </c>
      <c r="I59" s="92">
        <f t="shared" ref="I59:T59" si="14">SUM(I60:I69)</f>
        <v>0</v>
      </c>
      <c r="J59" s="92">
        <f t="shared" si="14"/>
        <v>0</v>
      </c>
      <c r="K59" s="92">
        <f t="shared" si="14"/>
        <v>0</v>
      </c>
      <c r="L59" s="92">
        <f t="shared" si="14"/>
        <v>0</v>
      </c>
      <c r="M59" s="92">
        <f t="shared" si="14"/>
        <v>0</v>
      </c>
      <c r="N59" s="92">
        <f t="shared" si="14"/>
        <v>0</v>
      </c>
      <c r="O59" s="92">
        <f t="shared" si="14"/>
        <v>0</v>
      </c>
      <c r="P59" s="92">
        <f t="shared" si="14"/>
        <v>0</v>
      </c>
      <c r="Q59" s="92">
        <f t="shared" si="14"/>
        <v>0</v>
      </c>
      <c r="R59" s="92">
        <f t="shared" si="14"/>
        <v>0</v>
      </c>
      <c r="S59" s="92">
        <f t="shared" si="14"/>
        <v>0</v>
      </c>
      <c r="T59" s="92">
        <f t="shared" si="14"/>
        <v>0</v>
      </c>
    </row>
    <row r="60" spans="1:38" x14ac:dyDescent="0.25">
      <c r="A60" s="94" t="s">
        <v>295</v>
      </c>
      <c r="B60" s="95"/>
      <c r="C60" s="95"/>
      <c r="D60" s="95"/>
      <c r="E60" s="94"/>
      <c r="F60" s="94"/>
      <c r="G60" s="95"/>
      <c r="H60" s="100" t="s">
        <v>95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38" x14ac:dyDescent="0.25">
      <c r="A61" s="94" t="s">
        <v>295</v>
      </c>
      <c r="B61" s="99" t="s">
        <v>249</v>
      </c>
      <c r="C61" s="99" t="s">
        <v>249</v>
      </c>
      <c r="D61" s="95" t="s">
        <v>250</v>
      </c>
      <c r="E61" s="94" t="s">
        <v>251</v>
      </c>
      <c r="F61" s="94" t="str">
        <f>CONCATENATE(A61,B61,C61,D61)</f>
        <v>122000103427803427801</v>
      </c>
      <c r="G61" s="95" t="s">
        <v>252</v>
      </c>
      <c r="H61" s="100" t="s">
        <v>82</v>
      </c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38" x14ac:dyDescent="0.25">
      <c r="A62" s="94" t="s">
        <v>296</v>
      </c>
      <c r="B62" s="95"/>
      <c r="C62" s="95"/>
      <c r="D62" s="95"/>
      <c r="E62" s="94"/>
      <c r="F62" s="94"/>
      <c r="G62" s="95"/>
      <c r="H62" s="100" t="s">
        <v>94</v>
      </c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1:38" x14ac:dyDescent="0.25">
      <c r="A63" s="94" t="s">
        <v>296</v>
      </c>
      <c r="B63" s="99" t="s">
        <v>249</v>
      </c>
      <c r="C63" s="99" t="s">
        <v>249</v>
      </c>
      <c r="D63" s="95" t="s">
        <v>250</v>
      </c>
      <c r="E63" s="94" t="s">
        <v>251</v>
      </c>
      <c r="F63" s="94" t="str">
        <f>CONCATENATE(A63,B63,C63,D63)</f>
        <v>122000203427803427801</v>
      </c>
      <c r="G63" s="95" t="s">
        <v>252</v>
      </c>
      <c r="H63" s="100" t="s">
        <v>82</v>
      </c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</row>
    <row r="64" spans="1:38" x14ac:dyDescent="0.25">
      <c r="A64" s="94" t="s">
        <v>297</v>
      </c>
      <c r="B64" s="95"/>
      <c r="C64" s="95"/>
      <c r="D64" s="95"/>
      <c r="E64" s="94"/>
      <c r="F64" s="94"/>
      <c r="G64" s="95"/>
      <c r="H64" s="100" t="s">
        <v>93</v>
      </c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spans="1:20" x14ac:dyDescent="0.25">
      <c r="A65" s="94" t="s">
        <v>297</v>
      </c>
      <c r="B65" s="99" t="s">
        <v>249</v>
      </c>
      <c r="C65" s="99" t="s">
        <v>249</v>
      </c>
      <c r="D65" s="95" t="s">
        <v>250</v>
      </c>
      <c r="E65" s="94" t="s">
        <v>251</v>
      </c>
      <c r="F65" s="94" t="str">
        <f>CONCATENATE(A65,B65,C65,D65)</f>
        <v>122000303427803427801</v>
      </c>
      <c r="G65" s="95" t="s">
        <v>252</v>
      </c>
      <c r="H65" s="100" t="s">
        <v>82</v>
      </c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</row>
    <row r="66" spans="1:20" x14ac:dyDescent="0.25">
      <c r="A66" s="94" t="s">
        <v>298</v>
      </c>
      <c r="B66" s="95"/>
      <c r="C66" s="95"/>
      <c r="D66" s="95"/>
      <c r="E66" s="94"/>
      <c r="F66" s="94"/>
      <c r="G66" s="95"/>
      <c r="H66" s="100" t="s">
        <v>92</v>
      </c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</row>
    <row r="67" spans="1:20" x14ac:dyDescent="0.25">
      <c r="A67" s="94" t="s">
        <v>298</v>
      </c>
      <c r="B67" s="99" t="s">
        <v>249</v>
      </c>
      <c r="C67" s="99" t="s">
        <v>249</v>
      </c>
      <c r="D67" s="95" t="s">
        <v>250</v>
      </c>
      <c r="E67" s="94" t="s">
        <v>251</v>
      </c>
      <c r="F67" s="94" t="str">
        <f>CONCATENATE(A67,B67,C67,D67)</f>
        <v>122000403427803427801</v>
      </c>
      <c r="G67" s="95" t="s">
        <v>252</v>
      </c>
      <c r="H67" s="100" t="s">
        <v>82</v>
      </c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</row>
    <row r="68" spans="1:20" x14ac:dyDescent="0.25">
      <c r="A68" s="94" t="s">
        <v>299</v>
      </c>
      <c r="B68" s="95"/>
      <c r="C68" s="95"/>
      <c r="D68" s="95"/>
      <c r="E68" s="94"/>
      <c r="F68" s="94"/>
      <c r="G68" s="95"/>
      <c r="H68" s="100" t="s">
        <v>91</v>
      </c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</row>
    <row r="69" spans="1:20" x14ac:dyDescent="0.25">
      <c r="A69" s="94" t="s">
        <v>299</v>
      </c>
      <c r="B69" s="99" t="s">
        <v>249</v>
      </c>
      <c r="C69" s="99" t="s">
        <v>249</v>
      </c>
      <c r="D69" s="95" t="s">
        <v>250</v>
      </c>
      <c r="E69" s="94" t="s">
        <v>251</v>
      </c>
      <c r="F69" s="94" t="str">
        <f>CONCATENATE(A69,B69,C69,D69)</f>
        <v>122000503427803427801</v>
      </c>
      <c r="G69" s="95" t="s">
        <v>252</v>
      </c>
      <c r="H69" s="100" t="s">
        <v>82</v>
      </c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  <row r="70" spans="1:20" s="83" customFormat="1" ht="15.75" customHeight="1" x14ac:dyDescent="0.25">
      <c r="A70" s="81" t="s">
        <v>300</v>
      </c>
      <c r="B70" s="104"/>
      <c r="C70" s="104"/>
      <c r="D70" s="104"/>
      <c r="E70" s="81"/>
      <c r="F70" s="81"/>
      <c r="G70" s="104"/>
      <c r="H70" s="81" t="s">
        <v>90</v>
      </c>
      <c r="I70" s="82">
        <f t="shared" ref="I70:T70" si="15">SUM(I71,I74,I77)</f>
        <v>0</v>
      </c>
      <c r="J70" s="82">
        <f t="shared" si="15"/>
        <v>0</v>
      </c>
      <c r="K70" s="82">
        <f t="shared" si="15"/>
        <v>0</v>
      </c>
      <c r="L70" s="82">
        <f t="shared" si="15"/>
        <v>0</v>
      </c>
      <c r="M70" s="82">
        <f t="shared" si="15"/>
        <v>0</v>
      </c>
      <c r="N70" s="82">
        <f t="shared" si="15"/>
        <v>0</v>
      </c>
      <c r="O70" s="82">
        <f t="shared" si="15"/>
        <v>0</v>
      </c>
      <c r="P70" s="82">
        <f t="shared" si="15"/>
        <v>0</v>
      </c>
      <c r="Q70" s="82">
        <f t="shared" si="15"/>
        <v>0</v>
      </c>
      <c r="R70" s="82">
        <f t="shared" si="15"/>
        <v>0</v>
      </c>
      <c r="S70" s="82">
        <f t="shared" si="15"/>
        <v>0</v>
      </c>
      <c r="T70" s="82">
        <f t="shared" si="15"/>
        <v>0</v>
      </c>
    </row>
    <row r="71" spans="1:20" s="88" customFormat="1" ht="15.75" customHeight="1" x14ac:dyDescent="0.25">
      <c r="A71" s="86" t="s">
        <v>301</v>
      </c>
      <c r="B71" s="102"/>
      <c r="C71" s="102"/>
      <c r="D71" s="102"/>
      <c r="E71" s="86"/>
      <c r="F71" s="86"/>
      <c r="G71" s="102"/>
      <c r="H71" s="86" t="s">
        <v>43</v>
      </c>
      <c r="I71" s="87">
        <f t="shared" ref="I71:T71" si="16">SUM(I72)</f>
        <v>0</v>
      </c>
      <c r="J71" s="87">
        <f t="shared" si="16"/>
        <v>0</v>
      </c>
      <c r="K71" s="87">
        <f t="shared" si="16"/>
        <v>0</v>
      </c>
      <c r="L71" s="87">
        <f t="shared" si="16"/>
        <v>0</v>
      </c>
      <c r="M71" s="87">
        <f t="shared" si="16"/>
        <v>0</v>
      </c>
      <c r="N71" s="87">
        <f t="shared" si="16"/>
        <v>0</v>
      </c>
      <c r="O71" s="87">
        <f t="shared" si="16"/>
        <v>0</v>
      </c>
      <c r="P71" s="87">
        <f t="shared" si="16"/>
        <v>0</v>
      </c>
      <c r="Q71" s="87">
        <f t="shared" si="16"/>
        <v>0</v>
      </c>
      <c r="R71" s="87">
        <f t="shared" si="16"/>
        <v>0</v>
      </c>
      <c r="S71" s="87">
        <f t="shared" si="16"/>
        <v>0</v>
      </c>
      <c r="T71" s="87">
        <f t="shared" si="16"/>
        <v>0</v>
      </c>
    </row>
    <row r="72" spans="1:20" s="93" customFormat="1" ht="15.75" customHeight="1" x14ac:dyDescent="0.25">
      <c r="A72" s="91" t="s">
        <v>302</v>
      </c>
      <c r="B72" s="101"/>
      <c r="C72" s="101"/>
      <c r="D72" s="101"/>
      <c r="E72" s="91"/>
      <c r="F72" s="91"/>
      <c r="G72" s="101"/>
      <c r="H72" s="91" t="s">
        <v>43</v>
      </c>
      <c r="I72" s="92">
        <f t="shared" ref="I72:T72" si="17">SUM(I73:I73)</f>
        <v>0</v>
      </c>
      <c r="J72" s="92">
        <f t="shared" si="17"/>
        <v>0</v>
      </c>
      <c r="K72" s="92">
        <f t="shared" si="17"/>
        <v>0</v>
      </c>
      <c r="L72" s="92">
        <f t="shared" si="17"/>
        <v>0</v>
      </c>
      <c r="M72" s="92">
        <f t="shared" si="17"/>
        <v>0</v>
      </c>
      <c r="N72" s="92">
        <f t="shared" si="17"/>
        <v>0</v>
      </c>
      <c r="O72" s="92">
        <f t="shared" si="17"/>
        <v>0</v>
      </c>
      <c r="P72" s="92">
        <f t="shared" si="17"/>
        <v>0</v>
      </c>
      <c r="Q72" s="92">
        <f t="shared" si="17"/>
        <v>0</v>
      </c>
      <c r="R72" s="92">
        <f t="shared" si="17"/>
        <v>0</v>
      </c>
      <c r="S72" s="92">
        <f t="shared" si="17"/>
        <v>0</v>
      </c>
      <c r="T72" s="92">
        <f t="shared" si="17"/>
        <v>0</v>
      </c>
    </row>
    <row r="73" spans="1:20" s="106" customFormat="1" x14ac:dyDescent="0.25">
      <c r="A73" s="108" t="s">
        <v>303</v>
      </c>
      <c r="B73" s="99" t="s">
        <v>249</v>
      </c>
      <c r="C73" s="99" t="s">
        <v>249</v>
      </c>
      <c r="D73" s="95" t="s">
        <v>250</v>
      </c>
      <c r="E73" s="94" t="s">
        <v>251</v>
      </c>
      <c r="F73" s="94" t="str">
        <f>CONCATENATE(A73,B73,C73,D73)</f>
        <v>123100103427803427801</v>
      </c>
      <c r="G73" s="95" t="s">
        <v>252</v>
      </c>
      <c r="H73" s="100" t="s">
        <v>82</v>
      </c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</row>
    <row r="74" spans="1:20" s="88" customFormat="1" ht="15.75" customHeight="1" x14ac:dyDescent="0.25">
      <c r="A74" s="86" t="s">
        <v>304</v>
      </c>
      <c r="B74" s="102"/>
      <c r="C74" s="102"/>
      <c r="D74" s="102"/>
      <c r="E74" s="86"/>
      <c r="F74" s="86"/>
      <c r="G74" s="102"/>
      <c r="H74" s="86" t="s">
        <v>88</v>
      </c>
      <c r="I74" s="87">
        <f t="shared" ref="I74:T74" si="18">SUM(I75)</f>
        <v>0</v>
      </c>
      <c r="J74" s="87">
        <f t="shared" si="18"/>
        <v>0</v>
      </c>
      <c r="K74" s="87">
        <f t="shared" si="18"/>
        <v>0</v>
      </c>
      <c r="L74" s="87">
        <f t="shared" si="18"/>
        <v>0</v>
      </c>
      <c r="M74" s="87">
        <f t="shared" si="18"/>
        <v>0</v>
      </c>
      <c r="N74" s="87">
        <f t="shared" si="18"/>
        <v>0</v>
      </c>
      <c r="O74" s="87">
        <f t="shared" si="18"/>
        <v>0</v>
      </c>
      <c r="P74" s="87">
        <f t="shared" si="18"/>
        <v>0</v>
      </c>
      <c r="Q74" s="87">
        <f t="shared" si="18"/>
        <v>0</v>
      </c>
      <c r="R74" s="87">
        <f t="shared" si="18"/>
        <v>0</v>
      </c>
      <c r="S74" s="87">
        <f t="shared" si="18"/>
        <v>0</v>
      </c>
      <c r="T74" s="87">
        <f t="shared" si="18"/>
        <v>0</v>
      </c>
    </row>
    <row r="75" spans="1:20" s="93" customFormat="1" ht="15.75" customHeight="1" x14ac:dyDescent="0.25">
      <c r="A75" s="91" t="s">
        <v>305</v>
      </c>
      <c r="B75" s="101"/>
      <c r="C75" s="101"/>
      <c r="D75" s="101"/>
      <c r="E75" s="91"/>
      <c r="F75" s="91"/>
      <c r="G75" s="101"/>
      <c r="H75" s="91" t="s">
        <v>88</v>
      </c>
      <c r="I75" s="92">
        <f t="shared" ref="I75:T75" si="19">SUM(I76:I76)</f>
        <v>0</v>
      </c>
      <c r="J75" s="92">
        <f t="shared" si="19"/>
        <v>0</v>
      </c>
      <c r="K75" s="92">
        <f t="shared" si="19"/>
        <v>0</v>
      </c>
      <c r="L75" s="92">
        <f t="shared" si="19"/>
        <v>0</v>
      </c>
      <c r="M75" s="92">
        <f t="shared" si="19"/>
        <v>0</v>
      </c>
      <c r="N75" s="92">
        <f t="shared" si="19"/>
        <v>0</v>
      </c>
      <c r="O75" s="92">
        <f t="shared" si="19"/>
        <v>0</v>
      </c>
      <c r="P75" s="92">
        <f t="shared" si="19"/>
        <v>0</v>
      </c>
      <c r="Q75" s="92">
        <f t="shared" si="19"/>
        <v>0</v>
      </c>
      <c r="R75" s="92">
        <f t="shared" si="19"/>
        <v>0</v>
      </c>
      <c r="S75" s="92">
        <f t="shared" si="19"/>
        <v>0</v>
      </c>
      <c r="T75" s="92">
        <f t="shared" si="19"/>
        <v>0</v>
      </c>
    </row>
    <row r="76" spans="1:20" s="106" customFormat="1" x14ac:dyDescent="0.25">
      <c r="A76" s="94" t="s">
        <v>306</v>
      </c>
      <c r="B76" s="99" t="s">
        <v>249</v>
      </c>
      <c r="C76" s="99" t="s">
        <v>249</v>
      </c>
      <c r="D76" s="95" t="s">
        <v>250</v>
      </c>
      <c r="E76" s="94" t="s">
        <v>251</v>
      </c>
      <c r="F76" s="94" t="str">
        <f>CONCATENATE(A76,B76,C76,D76)</f>
        <v>123200103427803427801</v>
      </c>
      <c r="G76" s="95" t="s">
        <v>252</v>
      </c>
      <c r="H76" s="100" t="s">
        <v>82</v>
      </c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</row>
    <row r="77" spans="1:20" s="88" customFormat="1" ht="15.75" customHeight="1" x14ac:dyDescent="0.25">
      <c r="A77" s="86" t="s">
        <v>307</v>
      </c>
      <c r="B77" s="102"/>
      <c r="C77" s="102"/>
      <c r="D77" s="102"/>
      <c r="E77" s="86"/>
      <c r="F77" s="86"/>
      <c r="G77" s="102"/>
      <c r="H77" s="86" t="s">
        <v>86</v>
      </c>
      <c r="I77" s="87">
        <f t="shared" ref="I77:T77" si="20">SUM(I78)</f>
        <v>0</v>
      </c>
      <c r="J77" s="87">
        <f t="shared" si="20"/>
        <v>0</v>
      </c>
      <c r="K77" s="87">
        <f t="shared" si="20"/>
        <v>0</v>
      </c>
      <c r="L77" s="87">
        <f t="shared" si="20"/>
        <v>0</v>
      </c>
      <c r="M77" s="87">
        <f t="shared" si="20"/>
        <v>0</v>
      </c>
      <c r="N77" s="87">
        <f t="shared" si="20"/>
        <v>0</v>
      </c>
      <c r="O77" s="87">
        <f t="shared" si="20"/>
        <v>0</v>
      </c>
      <c r="P77" s="87">
        <f t="shared" si="20"/>
        <v>0</v>
      </c>
      <c r="Q77" s="87">
        <f t="shared" si="20"/>
        <v>0</v>
      </c>
      <c r="R77" s="87">
        <f t="shared" si="20"/>
        <v>0</v>
      </c>
      <c r="S77" s="87">
        <f t="shared" si="20"/>
        <v>0</v>
      </c>
      <c r="T77" s="87">
        <f t="shared" si="20"/>
        <v>0</v>
      </c>
    </row>
    <row r="78" spans="1:20" s="93" customFormat="1" ht="15.75" customHeight="1" x14ac:dyDescent="0.25">
      <c r="A78" s="91" t="s">
        <v>308</v>
      </c>
      <c r="B78" s="101"/>
      <c r="C78" s="101"/>
      <c r="D78" s="101"/>
      <c r="E78" s="91"/>
      <c r="F78" s="91"/>
      <c r="G78" s="101"/>
      <c r="H78" s="91" t="s">
        <v>90</v>
      </c>
      <c r="I78" s="92">
        <f t="shared" ref="I78:T78" si="21">SUM(I79:I79)</f>
        <v>0</v>
      </c>
      <c r="J78" s="92">
        <f t="shared" si="21"/>
        <v>0</v>
      </c>
      <c r="K78" s="92">
        <f t="shared" si="21"/>
        <v>0</v>
      </c>
      <c r="L78" s="92">
        <f t="shared" si="21"/>
        <v>0</v>
      </c>
      <c r="M78" s="92">
        <f t="shared" si="21"/>
        <v>0</v>
      </c>
      <c r="N78" s="92">
        <f t="shared" si="21"/>
        <v>0</v>
      </c>
      <c r="O78" s="92">
        <f t="shared" si="21"/>
        <v>0</v>
      </c>
      <c r="P78" s="92">
        <f t="shared" si="21"/>
        <v>0</v>
      </c>
      <c r="Q78" s="92">
        <f t="shared" si="21"/>
        <v>0</v>
      </c>
      <c r="R78" s="92">
        <f t="shared" si="21"/>
        <v>0</v>
      </c>
      <c r="S78" s="92">
        <f t="shared" si="21"/>
        <v>0</v>
      </c>
      <c r="T78" s="92">
        <f t="shared" si="21"/>
        <v>0</v>
      </c>
    </row>
    <row r="79" spans="1:20" s="110" customFormat="1" x14ac:dyDescent="0.25">
      <c r="A79" s="94" t="s">
        <v>309</v>
      </c>
      <c r="B79" s="99" t="s">
        <v>249</v>
      </c>
      <c r="C79" s="99" t="s">
        <v>249</v>
      </c>
      <c r="D79" s="95" t="s">
        <v>250</v>
      </c>
      <c r="E79" s="94" t="s">
        <v>251</v>
      </c>
      <c r="F79" s="94" t="str">
        <f>CONCATENATE(A79,B79,C79,D79)</f>
        <v>123300103427803427801</v>
      </c>
      <c r="G79" s="95" t="s">
        <v>252</v>
      </c>
      <c r="H79" s="100" t="s">
        <v>82</v>
      </c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</row>
    <row r="80" spans="1:20" s="78" customFormat="1" ht="15.75" customHeight="1" x14ac:dyDescent="0.25">
      <c r="A80" s="76" t="s">
        <v>310</v>
      </c>
      <c r="B80" s="103"/>
      <c r="C80" s="103"/>
      <c r="D80" s="103"/>
      <c r="E80" s="76"/>
      <c r="F80" s="76"/>
      <c r="G80" s="103"/>
      <c r="H80" s="76" t="s">
        <v>48</v>
      </c>
      <c r="I80" s="77">
        <f t="shared" ref="I80:T80" si="22">SUM(I81,I89,I95)</f>
        <v>0</v>
      </c>
      <c r="J80" s="77">
        <f t="shared" si="22"/>
        <v>0</v>
      </c>
      <c r="K80" s="77">
        <f t="shared" si="22"/>
        <v>0</v>
      </c>
      <c r="L80" s="77">
        <f t="shared" si="22"/>
        <v>78293165</v>
      </c>
      <c r="M80" s="77">
        <f t="shared" si="22"/>
        <v>0</v>
      </c>
      <c r="N80" s="77">
        <f t="shared" si="22"/>
        <v>0</v>
      </c>
      <c r="O80" s="77">
        <f t="shared" si="22"/>
        <v>0</v>
      </c>
      <c r="P80" s="77">
        <f t="shared" si="22"/>
        <v>0</v>
      </c>
      <c r="Q80" s="77">
        <f t="shared" si="22"/>
        <v>0</v>
      </c>
      <c r="R80" s="77">
        <f t="shared" si="22"/>
        <v>0</v>
      </c>
      <c r="S80" s="77">
        <f t="shared" si="22"/>
        <v>0</v>
      </c>
      <c r="T80" s="77">
        <f t="shared" si="22"/>
        <v>0</v>
      </c>
    </row>
    <row r="81" spans="1:30" s="83" customFormat="1" x14ac:dyDescent="0.25">
      <c r="A81" s="81" t="s">
        <v>311</v>
      </c>
      <c r="B81" s="104"/>
      <c r="C81" s="104"/>
      <c r="D81" s="104"/>
      <c r="E81" s="81"/>
      <c r="F81" s="81"/>
      <c r="G81" s="104"/>
      <c r="H81" s="81" t="s">
        <v>49</v>
      </c>
      <c r="I81" s="82">
        <f t="shared" ref="I81:T81" si="23">SUM(I82,I85)</f>
        <v>0</v>
      </c>
      <c r="J81" s="82">
        <f t="shared" si="23"/>
        <v>0</v>
      </c>
      <c r="K81" s="82">
        <f t="shared" si="23"/>
        <v>0</v>
      </c>
      <c r="L81" s="82">
        <f t="shared" si="23"/>
        <v>78293165</v>
      </c>
      <c r="M81" s="82">
        <f t="shared" si="23"/>
        <v>0</v>
      </c>
      <c r="N81" s="82">
        <f t="shared" si="23"/>
        <v>0</v>
      </c>
      <c r="O81" s="82">
        <f t="shared" si="23"/>
        <v>0</v>
      </c>
      <c r="P81" s="82">
        <f t="shared" si="23"/>
        <v>0</v>
      </c>
      <c r="Q81" s="82">
        <f t="shared" si="23"/>
        <v>0</v>
      </c>
      <c r="R81" s="82">
        <f t="shared" si="23"/>
        <v>0</v>
      </c>
      <c r="S81" s="82">
        <f t="shared" si="23"/>
        <v>0</v>
      </c>
      <c r="T81" s="82">
        <f t="shared" si="23"/>
        <v>0</v>
      </c>
    </row>
    <row r="82" spans="1:30" s="88" customFormat="1" ht="14.25" customHeight="1" x14ac:dyDescent="0.25">
      <c r="A82" s="86" t="s">
        <v>312</v>
      </c>
      <c r="B82" s="102"/>
      <c r="C82" s="102"/>
      <c r="D82" s="102"/>
      <c r="E82" s="86"/>
      <c r="F82" s="86"/>
      <c r="G82" s="102"/>
      <c r="H82" s="86" t="s">
        <v>50</v>
      </c>
      <c r="I82" s="87">
        <f t="shared" ref="I82:T82" si="24">SUM(I83)</f>
        <v>0</v>
      </c>
      <c r="J82" s="87">
        <f t="shared" si="24"/>
        <v>0</v>
      </c>
      <c r="K82" s="87">
        <f t="shared" si="24"/>
        <v>0</v>
      </c>
      <c r="L82" s="87">
        <f t="shared" si="24"/>
        <v>78293165</v>
      </c>
      <c r="M82" s="87">
        <f t="shared" si="24"/>
        <v>0</v>
      </c>
      <c r="N82" s="87">
        <f t="shared" si="24"/>
        <v>0</v>
      </c>
      <c r="O82" s="87">
        <f t="shared" si="24"/>
        <v>0</v>
      </c>
      <c r="P82" s="87">
        <f t="shared" si="24"/>
        <v>0</v>
      </c>
      <c r="Q82" s="87">
        <f t="shared" si="24"/>
        <v>0</v>
      </c>
      <c r="R82" s="87">
        <f t="shared" si="24"/>
        <v>0</v>
      </c>
      <c r="S82" s="87">
        <f t="shared" si="24"/>
        <v>0</v>
      </c>
      <c r="T82" s="87">
        <f t="shared" si="24"/>
        <v>0</v>
      </c>
    </row>
    <row r="83" spans="1:30" s="93" customFormat="1" x14ac:dyDescent="0.25">
      <c r="A83" s="91" t="s">
        <v>313</v>
      </c>
      <c r="B83" s="101"/>
      <c r="C83" s="101"/>
      <c r="D83" s="101"/>
      <c r="E83" s="91"/>
      <c r="F83" s="91"/>
      <c r="G83" s="101"/>
      <c r="H83" s="91" t="s">
        <v>50</v>
      </c>
      <c r="I83" s="92">
        <f t="shared" ref="I83:T83" si="25">SUM(I84:I84)</f>
        <v>0</v>
      </c>
      <c r="J83" s="92">
        <f t="shared" si="25"/>
        <v>0</v>
      </c>
      <c r="K83" s="92">
        <f t="shared" si="25"/>
        <v>0</v>
      </c>
      <c r="L83" s="92">
        <f t="shared" si="25"/>
        <v>78293165</v>
      </c>
      <c r="M83" s="92">
        <f t="shared" si="25"/>
        <v>0</v>
      </c>
      <c r="N83" s="92">
        <f t="shared" si="25"/>
        <v>0</v>
      </c>
      <c r="O83" s="92">
        <f t="shared" si="25"/>
        <v>0</v>
      </c>
      <c r="P83" s="92">
        <f t="shared" si="25"/>
        <v>0</v>
      </c>
      <c r="Q83" s="92">
        <f t="shared" si="25"/>
        <v>0</v>
      </c>
      <c r="R83" s="92">
        <f t="shared" si="25"/>
        <v>0</v>
      </c>
      <c r="S83" s="92">
        <f t="shared" si="25"/>
        <v>0</v>
      </c>
      <c r="T83" s="92">
        <f t="shared" si="25"/>
        <v>0</v>
      </c>
    </row>
    <row r="84" spans="1:30" s="107" customFormat="1" x14ac:dyDescent="0.25">
      <c r="A84" s="94" t="s">
        <v>314</v>
      </c>
      <c r="B84" s="99" t="s">
        <v>249</v>
      </c>
      <c r="C84" s="99" t="s">
        <v>249</v>
      </c>
      <c r="D84" s="95" t="s">
        <v>315</v>
      </c>
      <c r="E84" s="94" t="s">
        <v>251</v>
      </c>
      <c r="F84" s="94" t="str">
        <f>CONCATENATE(A84,B84,C84,D84)</f>
        <v>131100103427803427802</v>
      </c>
      <c r="G84" s="95" t="s">
        <v>252</v>
      </c>
      <c r="H84" s="100" t="s">
        <v>82</v>
      </c>
      <c r="I84" s="105"/>
      <c r="J84" s="105"/>
      <c r="K84" s="105"/>
      <c r="L84" s="87">
        <v>78293165</v>
      </c>
      <c r="M84" s="105"/>
      <c r="N84" s="105"/>
      <c r="O84" s="105"/>
      <c r="P84" s="105"/>
      <c r="Q84" s="105"/>
      <c r="R84" s="105"/>
      <c r="S84" s="105"/>
      <c r="T84" s="105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</row>
    <row r="85" spans="1:30" s="88" customFormat="1" x14ac:dyDescent="0.25">
      <c r="A85" s="86" t="s">
        <v>316</v>
      </c>
      <c r="B85" s="102"/>
      <c r="C85" s="102"/>
      <c r="D85" s="102"/>
      <c r="E85" s="86"/>
      <c r="F85" s="86"/>
      <c r="G85" s="102"/>
      <c r="H85" s="86" t="s">
        <v>81</v>
      </c>
      <c r="I85" s="87">
        <f t="shared" ref="I85:T85" si="26">SUM(I86)</f>
        <v>0</v>
      </c>
      <c r="J85" s="87">
        <f t="shared" si="26"/>
        <v>0</v>
      </c>
      <c r="K85" s="87">
        <f t="shared" si="26"/>
        <v>0</v>
      </c>
      <c r="L85" s="87">
        <f t="shared" si="26"/>
        <v>0</v>
      </c>
      <c r="M85" s="87">
        <f t="shared" si="26"/>
        <v>0</v>
      </c>
      <c r="N85" s="87">
        <f t="shared" si="26"/>
        <v>0</v>
      </c>
      <c r="O85" s="87">
        <f t="shared" si="26"/>
        <v>0</v>
      </c>
      <c r="P85" s="87">
        <f t="shared" si="26"/>
        <v>0</v>
      </c>
      <c r="Q85" s="87">
        <f t="shared" si="26"/>
        <v>0</v>
      </c>
      <c r="R85" s="87">
        <f t="shared" si="26"/>
        <v>0</v>
      </c>
      <c r="S85" s="87">
        <f t="shared" si="26"/>
        <v>0</v>
      </c>
      <c r="T85" s="87">
        <f t="shared" si="26"/>
        <v>0</v>
      </c>
    </row>
    <row r="86" spans="1:30" s="93" customFormat="1" x14ac:dyDescent="0.25">
      <c r="A86" s="91" t="s">
        <v>317</v>
      </c>
      <c r="B86" s="101"/>
      <c r="C86" s="101"/>
      <c r="D86" s="101"/>
      <c r="E86" s="91"/>
      <c r="F86" s="91"/>
      <c r="G86" s="101"/>
      <c r="H86" s="91" t="s">
        <v>81</v>
      </c>
      <c r="I86" s="92">
        <f t="shared" ref="I86:T86" si="27">SUM(I87:I88)</f>
        <v>0</v>
      </c>
      <c r="J86" s="92">
        <f t="shared" si="27"/>
        <v>0</v>
      </c>
      <c r="K86" s="92">
        <f t="shared" si="27"/>
        <v>0</v>
      </c>
      <c r="L86" s="92">
        <f t="shared" si="27"/>
        <v>0</v>
      </c>
      <c r="M86" s="92">
        <f t="shared" si="27"/>
        <v>0</v>
      </c>
      <c r="N86" s="92">
        <f t="shared" si="27"/>
        <v>0</v>
      </c>
      <c r="O86" s="92">
        <f t="shared" si="27"/>
        <v>0</v>
      </c>
      <c r="P86" s="92">
        <f t="shared" si="27"/>
        <v>0</v>
      </c>
      <c r="Q86" s="92">
        <f t="shared" si="27"/>
        <v>0</v>
      </c>
      <c r="R86" s="92">
        <f t="shared" si="27"/>
        <v>0</v>
      </c>
      <c r="S86" s="92">
        <f t="shared" si="27"/>
        <v>0</v>
      </c>
      <c r="T86" s="92">
        <f t="shared" si="27"/>
        <v>0</v>
      </c>
    </row>
    <row r="87" spans="1:30" s="107" customFormat="1" x14ac:dyDescent="0.25">
      <c r="A87" s="94" t="s">
        <v>318</v>
      </c>
      <c r="B87" s="99" t="s">
        <v>249</v>
      </c>
      <c r="C87" s="99" t="s">
        <v>249</v>
      </c>
      <c r="D87" s="95" t="s">
        <v>250</v>
      </c>
      <c r="E87" s="94" t="s">
        <v>251</v>
      </c>
      <c r="F87" s="94" t="str">
        <f>CONCATENATE(A87,B87,C87,D87)</f>
        <v>131200103427803427801</v>
      </c>
      <c r="G87" s="95" t="s">
        <v>252</v>
      </c>
      <c r="H87" s="100" t="s">
        <v>82</v>
      </c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</row>
    <row r="88" spans="1:30" x14ac:dyDescent="0.25">
      <c r="A88" s="94" t="s">
        <v>318</v>
      </c>
      <c r="B88" s="95"/>
      <c r="C88" s="95"/>
      <c r="D88" s="95"/>
      <c r="E88" s="94"/>
      <c r="F88" s="94"/>
      <c r="G88" s="95"/>
      <c r="H88" s="100" t="s">
        <v>81</v>
      </c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</row>
    <row r="89" spans="1:30" s="83" customFormat="1" x14ac:dyDescent="0.25">
      <c r="A89" s="81" t="s">
        <v>319</v>
      </c>
      <c r="B89" s="104"/>
      <c r="C89" s="104"/>
      <c r="D89" s="104"/>
      <c r="E89" s="81"/>
      <c r="F89" s="81"/>
      <c r="G89" s="104"/>
      <c r="H89" s="81" t="s">
        <v>54</v>
      </c>
      <c r="I89" s="82">
        <f t="shared" ref="I89:T90" si="28">SUM(I90)</f>
        <v>0</v>
      </c>
      <c r="J89" s="82">
        <f t="shared" si="28"/>
        <v>0</v>
      </c>
      <c r="K89" s="82">
        <f t="shared" si="28"/>
        <v>0</v>
      </c>
      <c r="L89" s="82">
        <f t="shared" si="28"/>
        <v>0</v>
      </c>
      <c r="M89" s="82">
        <f t="shared" si="28"/>
        <v>0</v>
      </c>
      <c r="N89" s="82">
        <f t="shared" si="28"/>
        <v>0</v>
      </c>
      <c r="O89" s="82">
        <f t="shared" si="28"/>
        <v>0</v>
      </c>
      <c r="P89" s="82">
        <f t="shared" si="28"/>
        <v>0</v>
      </c>
      <c r="Q89" s="82">
        <f t="shared" si="28"/>
        <v>0</v>
      </c>
      <c r="R89" s="82">
        <f t="shared" si="28"/>
        <v>0</v>
      </c>
      <c r="S89" s="82">
        <f t="shared" si="28"/>
        <v>0</v>
      </c>
      <c r="T89" s="82">
        <f t="shared" si="28"/>
        <v>0</v>
      </c>
    </row>
    <row r="90" spans="1:30" s="88" customFormat="1" x14ac:dyDescent="0.25">
      <c r="A90" s="86" t="s">
        <v>320</v>
      </c>
      <c r="B90" s="102"/>
      <c r="C90" s="102"/>
      <c r="D90" s="102"/>
      <c r="E90" s="86"/>
      <c r="F90" s="86"/>
      <c r="G90" s="102"/>
      <c r="H90" s="86" t="s">
        <v>54</v>
      </c>
      <c r="I90" s="87">
        <f t="shared" si="28"/>
        <v>0</v>
      </c>
      <c r="J90" s="87">
        <f t="shared" si="28"/>
        <v>0</v>
      </c>
      <c r="K90" s="87">
        <f t="shared" si="28"/>
        <v>0</v>
      </c>
      <c r="L90" s="87">
        <f t="shared" si="28"/>
        <v>0</v>
      </c>
      <c r="M90" s="87">
        <f t="shared" si="28"/>
        <v>0</v>
      </c>
      <c r="N90" s="87">
        <f t="shared" si="28"/>
        <v>0</v>
      </c>
      <c r="O90" s="87">
        <f t="shared" si="28"/>
        <v>0</v>
      </c>
      <c r="P90" s="87">
        <f t="shared" si="28"/>
        <v>0</v>
      </c>
      <c r="Q90" s="87">
        <f t="shared" si="28"/>
        <v>0</v>
      </c>
      <c r="R90" s="87">
        <f t="shared" si="28"/>
        <v>0</v>
      </c>
      <c r="S90" s="87">
        <f t="shared" si="28"/>
        <v>0</v>
      </c>
      <c r="T90" s="87">
        <f t="shared" si="28"/>
        <v>0</v>
      </c>
    </row>
    <row r="91" spans="1:30" s="93" customFormat="1" x14ac:dyDescent="0.25">
      <c r="A91" s="91" t="s">
        <v>321</v>
      </c>
      <c r="B91" s="101"/>
      <c r="C91" s="101"/>
      <c r="D91" s="101"/>
      <c r="E91" s="91"/>
      <c r="F91" s="91"/>
      <c r="G91" s="101"/>
      <c r="H91" s="91" t="s">
        <v>54</v>
      </c>
      <c r="I91" s="92">
        <f t="shared" ref="I91:T91" si="29">SUM(I92:I94)</f>
        <v>0</v>
      </c>
      <c r="J91" s="92">
        <f t="shared" si="29"/>
        <v>0</v>
      </c>
      <c r="K91" s="92">
        <f t="shared" si="29"/>
        <v>0</v>
      </c>
      <c r="L91" s="92">
        <f t="shared" si="29"/>
        <v>0</v>
      </c>
      <c r="M91" s="92">
        <f t="shared" si="29"/>
        <v>0</v>
      </c>
      <c r="N91" s="92">
        <f t="shared" si="29"/>
        <v>0</v>
      </c>
      <c r="O91" s="92">
        <f t="shared" si="29"/>
        <v>0</v>
      </c>
      <c r="P91" s="92">
        <f t="shared" si="29"/>
        <v>0</v>
      </c>
      <c r="Q91" s="92">
        <f t="shared" si="29"/>
        <v>0</v>
      </c>
      <c r="R91" s="92">
        <f t="shared" si="29"/>
        <v>0</v>
      </c>
      <c r="S91" s="92">
        <f t="shared" si="29"/>
        <v>0</v>
      </c>
      <c r="T91" s="92">
        <f t="shared" si="29"/>
        <v>0</v>
      </c>
    </row>
    <row r="92" spans="1:30" x14ac:dyDescent="0.25">
      <c r="A92" s="94" t="s">
        <v>322</v>
      </c>
      <c r="B92" s="99" t="s">
        <v>249</v>
      </c>
      <c r="C92" s="99" t="s">
        <v>249</v>
      </c>
      <c r="D92" s="95" t="s">
        <v>250</v>
      </c>
      <c r="E92" s="94" t="s">
        <v>251</v>
      </c>
      <c r="F92" s="94" t="str">
        <f>CONCATENATE(A92,B92,C92,D92)</f>
        <v>132000103427803427801</v>
      </c>
      <c r="G92" s="95" t="s">
        <v>252</v>
      </c>
      <c r="H92" s="100" t="s">
        <v>82</v>
      </c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spans="1:30" x14ac:dyDescent="0.25">
      <c r="A93" s="94" t="s">
        <v>323</v>
      </c>
      <c r="B93" s="95"/>
      <c r="C93" s="95"/>
      <c r="D93" s="95"/>
      <c r="E93" s="94"/>
      <c r="F93" s="94"/>
      <c r="G93" s="95"/>
      <c r="H93" s="100" t="s">
        <v>78</v>
      </c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spans="1:30" x14ac:dyDescent="0.25">
      <c r="A94" s="94" t="s">
        <v>323</v>
      </c>
      <c r="B94" s="99" t="s">
        <v>249</v>
      </c>
      <c r="C94" s="99" t="s">
        <v>249</v>
      </c>
      <c r="D94" s="95" t="s">
        <v>250</v>
      </c>
      <c r="E94" s="94" t="s">
        <v>251</v>
      </c>
      <c r="F94" s="94" t="str">
        <f>CONCATENATE(A94,B94,C94,D94)</f>
        <v>132000203427803427801</v>
      </c>
      <c r="G94" s="95" t="s">
        <v>252</v>
      </c>
      <c r="H94" s="100" t="s">
        <v>82</v>
      </c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</row>
    <row r="95" spans="1:30" s="83" customFormat="1" x14ac:dyDescent="0.25">
      <c r="A95" s="81" t="s">
        <v>324</v>
      </c>
      <c r="B95" s="104"/>
      <c r="C95" s="104"/>
      <c r="D95" s="104"/>
      <c r="E95" s="81"/>
      <c r="F95" s="81"/>
      <c r="G95" s="104"/>
      <c r="H95" s="81" t="s">
        <v>57</v>
      </c>
      <c r="I95" s="82">
        <f t="shared" ref="I95:T96" si="30">SUM(I96)</f>
        <v>0</v>
      </c>
      <c r="J95" s="82">
        <f t="shared" si="30"/>
        <v>0</v>
      </c>
      <c r="K95" s="82">
        <f t="shared" si="30"/>
        <v>0</v>
      </c>
      <c r="L95" s="82">
        <f t="shared" si="30"/>
        <v>0</v>
      </c>
      <c r="M95" s="82">
        <f t="shared" si="30"/>
        <v>0</v>
      </c>
      <c r="N95" s="82">
        <f t="shared" si="30"/>
        <v>0</v>
      </c>
      <c r="O95" s="82">
        <f t="shared" si="30"/>
        <v>0</v>
      </c>
      <c r="P95" s="82">
        <f t="shared" si="30"/>
        <v>0</v>
      </c>
      <c r="Q95" s="82">
        <f t="shared" si="30"/>
        <v>0</v>
      </c>
      <c r="R95" s="82">
        <f t="shared" si="30"/>
        <v>0</v>
      </c>
      <c r="S95" s="82">
        <f t="shared" si="30"/>
        <v>0</v>
      </c>
      <c r="T95" s="82">
        <f t="shared" si="30"/>
        <v>0</v>
      </c>
    </row>
    <row r="96" spans="1:30" s="88" customFormat="1" x14ac:dyDescent="0.25">
      <c r="A96" s="86" t="s">
        <v>325</v>
      </c>
      <c r="B96" s="102"/>
      <c r="C96" s="102"/>
      <c r="D96" s="102"/>
      <c r="E96" s="86"/>
      <c r="F96" s="86"/>
      <c r="G96" s="102"/>
      <c r="H96" s="86" t="s">
        <v>57</v>
      </c>
      <c r="I96" s="87">
        <f t="shared" si="30"/>
        <v>0</v>
      </c>
      <c r="J96" s="87">
        <f t="shared" si="30"/>
        <v>0</v>
      </c>
      <c r="K96" s="87">
        <f t="shared" si="30"/>
        <v>0</v>
      </c>
      <c r="L96" s="87">
        <f t="shared" si="30"/>
        <v>0</v>
      </c>
      <c r="M96" s="87">
        <f t="shared" si="30"/>
        <v>0</v>
      </c>
      <c r="N96" s="87">
        <f t="shared" si="30"/>
        <v>0</v>
      </c>
      <c r="O96" s="87">
        <f t="shared" si="30"/>
        <v>0</v>
      </c>
      <c r="P96" s="87">
        <f t="shared" si="30"/>
        <v>0</v>
      </c>
      <c r="Q96" s="87">
        <f t="shared" si="30"/>
        <v>0</v>
      </c>
      <c r="R96" s="87">
        <f t="shared" si="30"/>
        <v>0</v>
      </c>
      <c r="S96" s="87">
        <f t="shared" si="30"/>
        <v>0</v>
      </c>
      <c r="T96" s="87">
        <f t="shared" si="30"/>
        <v>0</v>
      </c>
    </row>
    <row r="97" spans="1:20" s="93" customFormat="1" x14ac:dyDescent="0.25">
      <c r="A97" s="91" t="s">
        <v>326</v>
      </c>
      <c r="B97" s="101"/>
      <c r="C97" s="101"/>
      <c r="D97" s="101"/>
      <c r="E97" s="91"/>
      <c r="F97" s="91"/>
      <c r="G97" s="101"/>
      <c r="H97" s="91" t="s">
        <v>57</v>
      </c>
      <c r="I97" s="92">
        <f t="shared" ref="I97:T97" si="31">SUM(I98:I99)</f>
        <v>0</v>
      </c>
      <c r="J97" s="92">
        <f t="shared" si="31"/>
        <v>0</v>
      </c>
      <c r="K97" s="92">
        <f t="shared" si="31"/>
        <v>0</v>
      </c>
      <c r="L97" s="92">
        <f t="shared" si="31"/>
        <v>0</v>
      </c>
      <c r="M97" s="92">
        <f t="shared" si="31"/>
        <v>0</v>
      </c>
      <c r="N97" s="92">
        <f t="shared" si="31"/>
        <v>0</v>
      </c>
      <c r="O97" s="92">
        <f t="shared" si="31"/>
        <v>0</v>
      </c>
      <c r="P97" s="92">
        <f t="shared" si="31"/>
        <v>0</v>
      </c>
      <c r="Q97" s="92">
        <f t="shared" si="31"/>
        <v>0</v>
      </c>
      <c r="R97" s="92">
        <f t="shared" si="31"/>
        <v>0</v>
      </c>
      <c r="S97" s="92">
        <f t="shared" si="31"/>
        <v>0</v>
      </c>
      <c r="T97" s="92">
        <f t="shared" si="31"/>
        <v>0</v>
      </c>
    </row>
    <row r="98" spans="1:20" x14ac:dyDescent="0.25">
      <c r="A98" s="94" t="s">
        <v>327</v>
      </c>
      <c r="B98" s="99" t="s">
        <v>249</v>
      </c>
      <c r="C98" s="99" t="s">
        <v>249</v>
      </c>
      <c r="D98" s="95" t="s">
        <v>250</v>
      </c>
      <c r="E98" s="94" t="s">
        <v>251</v>
      </c>
      <c r="F98" s="94" t="str">
        <f>CONCATENATE(A98,B98,C98,D98)</f>
        <v>133100103427803427801</v>
      </c>
      <c r="G98" s="95" t="s">
        <v>252</v>
      </c>
      <c r="H98" s="100" t="s">
        <v>76</v>
      </c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  <row r="99" spans="1:20" x14ac:dyDescent="0.25">
      <c r="A99" s="94" t="s">
        <v>327</v>
      </c>
      <c r="B99" s="99" t="s">
        <v>249</v>
      </c>
      <c r="C99" s="99" t="s">
        <v>249</v>
      </c>
      <c r="D99" s="95" t="s">
        <v>250</v>
      </c>
      <c r="E99" s="94" t="s">
        <v>251</v>
      </c>
      <c r="F99" s="94" t="str">
        <f>CONCATENATE(A99,B99,C99,D99)</f>
        <v>133100103427803427801</v>
      </c>
      <c r="G99" s="95" t="s">
        <v>252</v>
      </c>
      <c r="H99" s="100" t="s">
        <v>82</v>
      </c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</sheetData>
  <sheetProtection insertRows="0"/>
  <autoFilter ref="A1:T99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8"/>
  <sheetViews>
    <sheetView topLeftCell="G1" zoomScale="90" zoomScaleNormal="90" workbookViewId="0">
      <pane ySplit="1" topLeftCell="A64" activePane="bottomLeft" state="frozen"/>
      <selection activeCell="D4" sqref="D4"/>
      <selection pane="bottomLeft" activeCell="D4" sqref="D4"/>
    </sheetView>
  </sheetViews>
  <sheetFormatPr baseColWidth="10" defaultRowHeight="15" x14ac:dyDescent="0.25"/>
  <cols>
    <col min="1" max="1" width="11.42578125" style="121"/>
    <col min="2" max="2" width="8.85546875" style="136" customWidth="1"/>
    <col min="3" max="3" width="9.5703125" style="136" customWidth="1"/>
    <col min="4" max="4" width="7" style="136" customWidth="1"/>
    <col min="5" max="5" width="7.42578125" style="121" customWidth="1"/>
    <col min="6" max="6" width="25.140625" style="121" customWidth="1"/>
    <col min="7" max="7" width="10.140625" style="136" customWidth="1"/>
    <col min="8" max="8" width="46.140625" style="121" customWidth="1"/>
    <col min="9" max="16384" width="11.42578125" style="118"/>
  </cols>
  <sheetData>
    <row r="1" spans="1:21" x14ac:dyDescent="0.25">
      <c r="A1" s="114" t="s">
        <v>227</v>
      </c>
      <c r="B1" s="115" t="s">
        <v>228</v>
      </c>
      <c r="C1" s="115" t="s">
        <v>229</v>
      </c>
      <c r="D1" s="115" t="s">
        <v>230</v>
      </c>
      <c r="E1" s="114" t="s">
        <v>231</v>
      </c>
      <c r="F1" s="114" t="s">
        <v>232</v>
      </c>
      <c r="G1" s="115" t="s">
        <v>328</v>
      </c>
      <c r="H1" s="116" t="s">
        <v>329</v>
      </c>
      <c r="I1" s="117" t="s">
        <v>235</v>
      </c>
      <c r="J1" s="117" t="s">
        <v>236</v>
      </c>
      <c r="K1" s="117" t="s">
        <v>237</v>
      </c>
      <c r="L1" s="117" t="s">
        <v>238</v>
      </c>
      <c r="M1" s="117" t="s">
        <v>239</v>
      </c>
      <c r="N1" s="117" t="s">
        <v>240</v>
      </c>
      <c r="O1" s="117" t="s">
        <v>241</v>
      </c>
      <c r="P1" s="117" t="s">
        <v>242</v>
      </c>
      <c r="Q1" s="117" t="s">
        <v>243</v>
      </c>
      <c r="R1" s="117" t="s">
        <v>244</v>
      </c>
      <c r="S1" s="117" t="s">
        <v>245</v>
      </c>
      <c r="T1" s="117" t="s">
        <v>246</v>
      </c>
    </row>
    <row r="2" spans="1:21" s="121" customFormat="1" x14ac:dyDescent="0.25">
      <c r="A2" s="119" t="s">
        <v>330</v>
      </c>
      <c r="B2" s="120"/>
      <c r="C2" s="120"/>
      <c r="D2" s="120"/>
      <c r="E2" s="119"/>
      <c r="F2" s="119"/>
      <c r="G2" s="120"/>
      <c r="H2" s="71" t="s">
        <v>331</v>
      </c>
      <c r="I2" s="71">
        <f t="shared" ref="I2:T2" si="0">SUM(I3,I54)</f>
        <v>0</v>
      </c>
      <c r="J2" s="71">
        <f t="shared" si="0"/>
        <v>0</v>
      </c>
      <c r="K2" s="71">
        <f t="shared" si="0"/>
        <v>0</v>
      </c>
      <c r="L2" s="71">
        <f t="shared" si="0"/>
        <v>45437500</v>
      </c>
      <c r="M2" s="71">
        <f t="shared" si="0"/>
        <v>13937500</v>
      </c>
      <c r="N2" s="71">
        <f t="shared" si="0"/>
        <v>13877500</v>
      </c>
      <c r="O2" s="71">
        <f t="shared" si="0"/>
        <v>437500</v>
      </c>
      <c r="P2" s="71">
        <f t="shared" si="0"/>
        <v>2957500</v>
      </c>
      <c r="Q2" s="71">
        <f t="shared" si="0"/>
        <v>1097500</v>
      </c>
      <c r="R2" s="71">
        <f t="shared" si="0"/>
        <v>437500</v>
      </c>
      <c r="S2" s="71">
        <f t="shared" si="0"/>
        <v>4030665</v>
      </c>
      <c r="T2" s="71">
        <f t="shared" si="0"/>
        <v>0</v>
      </c>
      <c r="U2" s="147">
        <f>+SUM(I2:T2)</f>
        <v>82213165</v>
      </c>
    </row>
    <row r="3" spans="1:21" s="121" customFormat="1" x14ac:dyDescent="0.25">
      <c r="A3" s="122" t="s">
        <v>332</v>
      </c>
      <c r="B3" s="123"/>
      <c r="C3" s="123"/>
      <c r="D3" s="123"/>
      <c r="E3" s="122"/>
      <c r="F3" s="122"/>
      <c r="G3" s="123"/>
      <c r="H3" s="76" t="s">
        <v>333</v>
      </c>
      <c r="I3" s="76">
        <f t="shared" ref="I3:T3" si="1">SUM(I4,I14,I45)</f>
        <v>0</v>
      </c>
      <c r="J3" s="76">
        <f t="shared" si="1"/>
        <v>0</v>
      </c>
      <c r="K3" s="76">
        <f t="shared" si="1"/>
        <v>0</v>
      </c>
      <c r="L3" s="76">
        <f t="shared" si="1"/>
        <v>45437500</v>
      </c>
      <c r="M3" s="76">
        <f t="shared" si="1"/>
        <v>13937500</v>
      </c>
      <c r="N3" s="76">
        <f t="shared" si="1"/>
        <v>13877500</v>
      </c>
      <c r="O3" s="76">
        <f t="shared" si="1"/>
        <v>437500</v>
      </c>
      <c r="P3" s="76">
        <f t="shared" si="1"/>
        <v>2957500</v>
      </c>
      <c r="Q3" s="76">
        <f t="shared" si="1"/>
        <v>1097500</v>
      </c>
      <c r="R3" s="76">
        <f t="shared" si="1"/>
        <v>437500</v>
      </c>
      <c r="S3" s="76">
        <f t="shared" si="1"/>
        <v>4030665</v>
      </c>
      <c r="T3" s="76">
        <f t="shared" si="1"/>
        <v>0</v>
      </c>
    </row>
    <row r="4" spans="1:21" s="121" customFormat="1" x14ac:dyDescent="0.25">
      <c r="A4" s="81" t="s">
        <v>334</v>
      </c>
      <c r="B4" s="104"/>
      <c r="C4" s="104"/>
      <c r="D4" s="104"/>
      <c r="E4" s="81"/>
      <c r="F4" s="81"/>
      <c r="G4" s="104"/>
      <c r="H4" s="81" t="s">
        <v>183</v>
      </c>
      <c r="I4" s="81">
        <f t="shared" ref="I4:T4" si="2">SUM(I5,I8,I11)</f>
        <v>0</v>
      </c>
      <c r="J4" s="81">
        <f t="shared" si="2"/>
        <v>0</v>
      </c>
      <c r="K4" s="81">
        <f t="shared" si="2"/>
        <v>0</v>
      </c>
      <c r="L4" s="81">
        <f t="shared" si="2"/>
        <v>437500</v>
      </c>
      <c r="M4" s="81">
        <f t="shared" si="2"/>
        <v>437500</v>
      </c>
      <c r="N4" s="81">
        <f t="shared" si="2"/>
        <v>437500</v>
      </c>
      <c r="O4" s="81">
        <f t="shared" si="2"/>
        <v>437500</v>
      </c>
      <c r="P4" s="81">
        <f t="shared" si="2"/>
        <v>437500</v>
      </c>
      <c r="Q4" s="81">
        <f t="shared" si="2"/>
        <v>437500</v>
      </c>
      <c r="R4" s="81">
        <f t="shared" si="2"/>
        <v>437500</v>
      </c>
      <c r="S4" s="81">
        <f t="shared" si="2"/>
        <v>437500</v>
      </c>
      <c r="T4" s="81">
        <f t="shared" si="2"/>
        <v>0</v>
      </c>
    </row>
    <row r="5" spans="1:21" s="121" customFormat="1" x14ac:dyDescent="0.25">
      <c r="A5" s="86" t="s">
        <v>335</v>
      </c>
      <c r="B5" s="102"/>
      <c r="C5" s="102"/>
      <c r="D5" s="102"/>
      <c r="E5" s="86"/>
      <c r="F5" s="86"/>
      <c r="G5" s="102"/>
      <c r="H5" s="86" t="s">
        <v>181</v>
      </c>
      <c r="I5" s="86">
        <f t="shared" ref="I5:T5" si="3">SUM(I6)</f>
        <v>0</v>
      </c>
      <c r="J5" s="86">
        <f t="shared" si="3"/>
        <v>0</v>
      </c>
      <c r="K5" s="86">
        <f t="shared" si="3"/>
        <v>0</v>
      </c>
      <c r="L5" s="86">
        <f t="shared" si="3"/>
        <v>0</v>
      </c>
      <c r="M5" s="86">
        <f t="shared" si="3"/>
        <v>0</v>
      </c>
      <c r="N5" s="86">
        <f t="shared" si="3"/>
        <v>0</v>
      </c>
      <c r="O5" s="86">
        <f t="shared" si="3"/>
        <v>0</v>
      </c>
      <c r="P5" s="86">
        <f t="shared" si="3"/>
        <v>0</v>
      </c>
      <c r="Q5" s="86">
        <f t="shared" si="3"/>
        <v>0</v>
      </c>
      <c r="R5" s="86">
        <f t="shared" si="3"/>
        <v>0</v>
      </c>
      <c r="S5" s="86">
        <f t="shared" si="3"/>
        <v>0</v>
      </c>
      <c r="T5" s="86">
        <f t="shared" si="3"/>
        <v>0</v>
      </c>
    </row>
    <row r="6" spans="1:21" s="121" customFormat="1" x14ac:dyDescent="0.25">
      <c r="A6" s="124" t="s">
        <v>336</v>
      </c>
      <c r="B6" s="125"/>
      <c r="C6" s="125"/>
      <c r="D6" s="125"/>
      <c r="E6" s="124"/>
      <c r="F6" s="124"/>
      <c r="G6" s="125"/>
      <c r="H6" s="124" t="s">
        <v>181</v>
      </c>
      <c r="I6" s="124">
        <f t="shared" ref="I6:T6" si="4">SUM(I7:I7)</f>
        <v>0</v>
      </c>
      <c r="J6" s="124">
        <f t="shared" si="4"/>
        <v>0</v>
      </c>
      <c r="K6" s="124">
        <f t="shared" si="4"/>
        <v>0</v>
      </c>
      <c r="L6" s="124">
        <f t="shared" si="4"/>
        <v>0</v>
      </c>
      <c r="M6" s="124">
        <f t="shared" si="4"/>
        <v>0</v>
      </c>
      <c r="N6" s="124">
        <f t="shared" si="4"/>
        <v>0</v>
      </c>
      <c r="O6" s="124">
        <f t="shared" si="4"/>
        <v>0</v>
      </c>
      <c r="P6" s="124">
        <f t="shared" si="4"/>
        <v>0</v>
      </c>
      <c r="Q6" s="124">
        <f t="shared" si="4"/>
        <v>0</v>
      </c>
      <c r="R6" s="124">
        <f t="shared" si="4"/>
        <v>0</v>
      </c>
      <c r="S6" s="124">
        <f t="shared" si="4"/>
        <v>0</v>
      </c>
      <c r="T6" s="124">
        <f t="shared" si="4"/>
        <v>0</v>
      </c>
    </row>
    <row r="7" spans="1:21" x14ac:dyDescent="0.25">
      <c r="A7" s="126" t="s">
        <v>336</v>
      </c>
      <c r="B7" s="99" t="s">
        <v>249</v>
      </c>
      <c r="C7" s="99" t="s">
        <v>249</v>
      </c>
      <c r="D7" s="127" t="s">
        <v>315</v>
      </c>
      <c r="E7" s="126" t="s">
        <v>7</v>
      </c>
      <c r="F7" s="126" t="str">
        <f>CONCATENATE(A7,B7,C7,D7)</f>
        <v>21110003427803427802</v>
      </c>
      <c r="G7" s="127" t="s">
        <v>252</v>
      </c>
      <c r="H7" s="100" t="s">
        <v>82</v>
      </c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1" s="121" customFormat="1" x14ac:dyDescent="0.25">
      <c r="A8" s="86" t="s">
        <v>337</v>
      </c>
      <c r="B8" s="102"/>
      <c r="C8" s="102"/>
      <c r="D8" s="102"/>
      <c r="E8" s="86"/>
      <c r="F8" s="86"/>
      <c r="G8" s="102"/>
      <c r="H8" s="86" t="s">
        <v>61</v>
      </c>
      <c r="I8" s="86">
        <f t="shared" ref="I8:T8" si="5">SUM(I9)</f>
        <v>0</v>
      </c>
      <c r="J8" s="86">
        <f t="shared" si="5"/>
        <v>0</v>
      </c>
      <c r="K8" s="86">
        <f t="shared" si="5"/>
        <v>0</v>
      </c>
      <c r="L8" s="86">
        <f t="shared" si="5"/>
        <v>437500</v>
      </c>
      <c r="M8" s="86">
        <f t="shared" si="5"/>
        <v>437500</v>
      </c>
      <c r="N8" s="86">
        <f t="shared" si="5"/>
        <v>437500</v>
      </c>
      <c r="O8" s="86">
        <f t="shared" si="5"/>
        <v>437500</v>
      </c>
      <c r="P8" s="86">
        <f t="shared" si="5"/>
        <v>437500</v>
      </c>
      <c r="Q8" s="86">
        <f t="shared" si="5"/>
        <v>437500</v>
      </c>
      <c r="R8" s="86">
        <f t="shared" si="5"/>
        <v>437500</v>
      </c>
      <c r="S8" s="86">
        <f t="shared" si="5"/>
        <v>437500</v>
      </c>
      <c r="T8" s="86">
        <f t="shared" si="5"/>
        <v>0</v>
      </c>
    </row>
    <row r="9" spans="1:21" s="121" customFormat="1" x14ac:dyDescent="0.25">
      <c r="A9" s="124" t="s">
        <v>338</v>
      </c>
      <c r="B9" s="125"/>
      <c r="C9" s="125"/>
      <c r="D9" s="125"/>
      <c r="E9" s="124"/>
      <c r="F9" s="124"/>
      <c r="G9" s="125"/>
      <c r="H9" s="124" t="s">
        <v>61</v>
      </c>
      <c r="I9" s="124">
        <f t="shared" ref="I9:T9" si="6">SUM(I10:I10)</f>
        <v>0</v>
      </c>
      <c r="J9" s="124">
        <f t="shared" si="6"/>
        <v>0</v>
      </c>
      <c r="K9" s="124">
        <f t="shared" si="6"/>
        <v>0</v>
      </c>
      <c r="L9" s="124">
        <f t="shared" si="6"/>
        <v>437500</v>
      </c>
      <c r="M9" s="124">
        <f t="shared" si="6"/>
        <v>437500</v>
      </c>
      <c r="N9" s="124">
        <f t="shared" si="6"/>
        <v>437500</v>
      </c>
      <c r="O9" s="124">
        <f t="shared" si="6"/>
        <v>437500</v>
      </c>
      <c r="P9" s="124">
        <f t="shared" si="6"/>
        <v>437500</v>
      </c>
      <c r="Q9" s="124">
        <f t="shared" si="6"/>
        <v>437500</v>
      </c>
      <c r="R9" s="124">
        <f t="shared" si="6"/>
        <v>437500</v>
      </c>
      <c r="S9" s="124">
        <f t="shared" si="6"/>
        <v>437500</v>
      </c>
      <c r="T9" s="124">
        <f t="shared" si="6"/>
        <v>0</v>
      </c>
    </row>
    <row r="10" spans="1:21" x14ac:dyDescent="0.25">
      <c r="A10" s="126" t="s">
        <v>338</v>
      </c>
      <c r="B10" s="99" t="s">
        <v>249</v>
      </c>
      <c r="C10" s="99" t="s">
        <v>249</v>
      </c>
      <c r="D10" s="127" t="s">
        <v>315</v>
      </c>
      <c r="E10" s="126" t="s">
        <v>7</v>
      </c>
      <c r="F10" s="126" t="str">
        <f>CONCATENATE(A10,B10,C10,D10)</f>
        <v>21120003427803427802</v>
      </c>
      <c r="G10" s="127" t="s">
        <v>252</v>
      </c>
      <c r="H10" s="100" t="s">
        <v>82</v>
      </c>
      <c r="I10" s="128"/>
      <c r="J10" s="128"/>
      <c r="K10" s="128"/>
      <c r="L10" s="128">
        <v>437500</v>
      </c>
      <c r="M10" s="128">
        <v>437500</v>
      </c>
      <c r="N10" s="128">
        <v>437500</v>
      </c>
      <c r="O10" s="128">
        <v>437500</v>
      </c>
      <c r="P10" s="128">
        <v>437500</v>
      </c>
      <c r="Q10" s="128">
        <v>437500</v>
      </c>
      <c r="R10" s="128">
        <v>437500</v>
      </c>
      <c r="S10" s="128">
        <v>437500</v>
      </c>
      <c r="T10" s="128"/>
    </row>
    <row r="11" spans="1:21" s="121" customFormat="1" x14ac:dyDescent="0.25">
      <c r="A11" s="86" t="s">
        <v>339</v>
      </c>
      <c r="B11" s="102"/>
      <c r="C11" s="102"/>
      <c r="D11" s="102"/>
      <c r="E11" s="86"/>
      <c r="F11" s="86"/>
      <c r="G11" s="102"/>
      <c r="H11" s="86" t="s">
        <v>62</v>
      </c>
      <c r="I11" s="86">
        <f t="shared" ref="I11:T11" si="7">SUM(I12)</f>
        <v>0</v>
      </c>
      <c r="J11" s="86">
        <f t="shared" si="7"/>
        <v>0</v>
      </c>
      <c r="K11" s="86">
        <f t="shared" si="7"/>
        <v>0</v>
      </c>
      <c r="L11" s="86">
        <f t="shared" si="7"/>
        <v>0</v>
      </c>
      <c r="M11" s="86">
        <f t="shared" si="7"/>
        <v>0</v>
      </c>
      <c r="N11" s="86">
        <f t="shared" si="7"/>
        <v>0</v>
      </c>
      <c r="O11" s="86">
        <f t="shared" si="7"/>
        <v>0</v>
      </c>
      <c r="P11" s="86">
        <f t="shared" si="7"/>
        <v>0</v>
      </c>
      <c r="Q11" s="86">
        <f t="shared" si="7"/>
        <v>0</v>
      </c>
      <c r="R11" s="86">
        <f t="shared" si="7"/>
        <v>0</v>
      </c>
      <c r="S11" s="86">
        <f t="shared" si="7"/>
        <v>0</v>
      </c>
      <c r="T11" s="86">
        <f t="shared" si="7"/>
        <v>0</v>
      </c>
    </row>
    <row r="12" spans="1:21" s="121" customFormat="1" x14ac:dyDescent="0.25">
      <c r="A12" s="124" t="s">
        <v>340</v>
      </c>
      <c r="B12" s="125"/>
      <c r="C12" s="125"/>
      <c r="D12" s="125"/>
      <c r="E12" s="124"/>
      <c r="F12" s="124"/>
      <c r="G12" s="125"/>
      <c r="H12" s="124" t="s">
        <v>62</v>
      </c>
      <c r="I12" s="124">
        <f t="shared" ref="I12:T12" si="8">SUM(I13:I13)</f>
        <v>0</v>
      </c>
      <c r="J12" s="124">
        <f t="shared" si="8"/>
        <v>0</v>
      </c>
      <c r="K12" s="124">
        <f t="shared" si="8"/>
        <v>0</v>
      </c>
      <c r="L12" s="124">
        <f t="shared" si="8"/>
        <v>0</v>
      </c>
      <c r="M12" s="124">
        <f t="shared" si="8"/>
        <v>0</v>
      </c>
      <c r="N12" s="124">
        <f t="shared" si="8"/>
        <v>0</v>
      </c>
      <c r="O12" s="124">
        <f t="shared" si="8"/>
        <v>0</v>
      </c>
      <c r="P12" s="124">
        <f t="shared" si="8"/>
        <v>0</v>
      </c>
      <c r="Q12" s="124">
        <f t="shared" si="8"/>
        <v>0</v>
      </c>
      <c r="R12" s="124">
        <f t="shared" si="8"/>
        <v>0</v>
      </c>
      <c r="S12" s="124">
        <f t="shared" si="8"/>
        <v>0</v>
      </c>
      <c r="T12" s="124">
        <f t="shared" si="8"/>
        <v>0</v>
      </c>
    </row>
    <row r="13" spans="1:21" s="130" customFormat="1" x14ac:dyDescent="0.25">
      <c r="A13" s="126" t="s">
        <v>340</v>
      </c>
      <c r="B13" s="99" t="s">
        <v>249</v>
      </c>
      <c r="C13" s="99" t="s">
        <v>249</v>
      </c>
      <c r="D13" s="127" t="s">
        <v>315</v>
      </c>
      <c r="E13" s="126" t="s">
        <v>7</v>
      </c>
      <c r="F13" s="126" t="str">
        <f>CONCATENATE(A13,B13,C13,D13)</f>
        <v>21130003427803427802</v>
      </c>
      <c r="G13" s="127" t="s">
        <v>252</v>
      </c>
      <c r="H13" s="100" t="s">
        <v>82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</row>
    <row r="14" spans="1:21" s="121" customFormat="1" x14ac:dyDescent="0.25">
      <c r="A14" s="81" t="s">
        <v>341</v>
      </c>
      <c r="B14" s="104"/>
      <c r="C14" s="104"/>
      <c r="D14" s="104"/>
      <c r="E14" s="81"/>
      <c r="F14" s="81"/>
      <c r="G14" s="104"/>
      <c r="H14" s="81" t="s">
        <v>176</v>
      </c>
      <c r="I14" s="81">
        <f t="shared" ref="I14:T14" si="9">SUM(I15)</f>
        <v>0</v>
      </c>
      <c r="J14" s="81">
        <f t="shared" si="9"/>
        <v>0</v>
      </c>
      <c r="K14" s="81">
        <f t="shared" si="9"/>
        <v>0</v>
      </c>
      <c r="L14" s="81">
        <f t="shared" si="9"/>
        <v>45000000</v>
      </c>
      <c r="M14" s="81">
        <f t="shared" si="9"/>
        <v>13500000</v>
      </c>
      <c r="N14" s="81">
        <f t="shared" si="9"/>
        <v>13440000</v>
      </c>
      <c r="O14" s="81">
        <f t="shared" si="9"/>
        <v>0</v>
      </c>
      <c r="P14" s="81">
        <f t="shared" si="9"/>
        <v>2520000</v>
      </c>
      <c r="Q14" s="81">
        <f t="shared" si="9"/>
        <v>660000</v>
      </c>
      <c r="R14" s="81">
        <f t="shared" si="9"/>
        <v>0</v>
      </c>
      <c r="S14" s="81">
        <f t="shared" si="9"/>
        <v>3593165</v>
      </c>
      <c r="T14" s="81">
        <f t="shared" si="9"/>
        <v>0</v>
      </c>
    </row>
    <row r="15" spans="1:21" s="121" customFormat="1" x14ac:dyDescent="0.25">
      <c r="A15" s="86" t="s">
        <v>342</v>
      </c>
      <c r="B15" s="102"/>
      <c r="C15" s="102"/>
      <c r="D15" s="102"/>
      <c r="E15" s="86"/>
      <c r="F15" s="86"/>
      <c r="G15" s="102"/>
      <c r="H15" s="86" t="s">
        <v>174</v>
      </c>
      <c r="I15" s="86">
        <f t="shared" ref="I15:T15" si="10">SUM(I16,I18,I20,I22,I24,I26,I29,I31,I33,I35,I37,I40,I42)</f>
        <v>0</v>
      </c>
      <c r="J15" s="86">
        <f t="shared" si="10"/>
        <v>0</v>
      </c>
      <c r="K15" s="86">
        <f t="shared" si="10"/>
        <v>0</v>
      </c>
      <c r="L15" s="86">
        <f t="shared" si="10"/>
        <v>45000000</v>
      </c>
      <c r="M15" s="86">
        <f t="shared" si="10"/>
        <v>13500000</v>
      </c>
      <c r="N15" s="86">
        <f t="shared" si="10"/>
        <v>13440000</v>
      </c>
      <c r="O15" s="86">
        <f t="shared" si="10"/>
        <v>0</v>
      </c>
      <c r="P15" s="86">
        <f t="shared" si="10"/>
        <v>2520000</v>
      </c>
      <c r="Q15" s="86">
        <f t="shared" si="10"/>
        <v>660000</v>
      </c>
      <c r="R15" s="86">
        <f t="shared" si="10"/>
        <v>0</v>
      </c>
      <c r="S15" s="86">
        <f t="shared" si="10"/>
        <v>3593165</v>
      </c>
      <c r="T15" s="86">
        <f t="shared" si="10"/>
        <v>0</v>
      </c>
    </row>
    <row r="16" spans="1:21" s="121" customFormat="1" x14ac:dyDescent="0.25">
      <c r="A16" s="124" t="s">
        <v>343</v>
      </c>
      <c r="B16" s="125"/>
      <c r="C16" s="125"/>
      <c r="D16" s="125"/>
      <c r="E16" s="124"/>
      <c r="F16" s="124"/>
      <c r="G16" s="125"/>
      <c r="H16" s="124" t="s">
        <v>344</v>
      </c>
      <c r="I16" s="124">
        <f t="shared" ref="I16:T16" si="11">SUM(I17:I17)</f>
        <v>0</v>
      </c>
      <c r="J16" s="124">
        <f t="shared" si="11"/>
        <v>0</v>
      </c>
      <c r="K16" s="124">
        <f t="shared" si="11"/>
        <v>0</v>
      </c>
      <c r="L16" s="124">
        <f t="shared" si="11"/>
        <v>26000000</v>
      </c>
      <c r="M16" s="124">
        <f t="shared" si="11"/>
        <v>5000000</v>
      </c>
      <c r="N16" s="124">
        <f t="shared" si="11"/>
        <v>6700000</v>
      </c>
      <c r="O16" s="124">
        <f t="shared" si="11"/>
        <v>0</v>
      </c>
      <c r="P16" s="124">
        <f t="shared" si="11"/>
        <v>0</v>
      </c>
      <c r="Q16" s="124">
        <f t="shared" si="11"/>
        <v>500000</v>
      </c>
      <c r="R16" s="124">
        <f t="shared" si="11"/>
        <v>0</v>
      </c>
      <c r="S16" s="124">
        <f t="shared" si="11"/>
        <v>0</v>
      </c>
      <c r="T16" s="124">
        <f t="shared" si="11"/>
        <v>0</v>
      </c>
    </row>
    <row r="17" spans="1:20" x14ac:dyDescent="0.25">
      <c r="A17" s="126" t="s">
        <v>343</v>
      </c>
      <c r="B17" s="99" t="s">
        <v>249</v>
      </c>
      <c r="C17" s="99" t="s">
        <v>249</v>
      </c>
      <c r="D17" s="127" t="s">
        <v>315</v>
      </c>
      <c r="E17" s="126" t="s">
        <v>7</v>
      </c>
      <c r="F17" s="126" t="str">
        <f>CONCATENATE(A17,B17,C17,D17)</f>
        <v>21210103427803427802</v>
      </c>
      <c r="G17" s="127" t="s">
        <v>252</v>
      </c>
      <c r="H17" s="100" t="s">
        <v>82</v>
      </c>
      <c r="I17" s="128"/>
      <c r="J17" s="128"/>
      <c r="K17" s="128"/>
      <c r="L17" s="128">
        <v>26000000</v>
      </c>
      <c r="M17" s="128">
        <v>5000000</v>
      </c>
      <c r="N17" s="128">
        <v>6700000</v>
      </c>
      <c r="O17" s="128"/>
      <c r="P17" s="128"/>
      <c r="Q17" s="128">
        <v>500000</v>
      </c>
      <c r="R17" s="128"/>
      <c r="S17" s="128"/>
      <c r="T17" s="128"/>
    </row>
    <row r="18" spans="1:20" s="121" customFormat="1" x14ac:dyDescent="0.25">
      <c r="A18" s="124" t="s">
        <v>345</v>
      </c>
      <c r="B18" s="125"/>
      <c r="C18" s="125"/>
      <c r="D18" s="125"/>
      <c r="E18" s="124"/>
      <c r="F18" s="124"/>
      <c r="G18" s="125"/>
      <c r="H18" s="124" t="s">
        <v>171</v>
      </c>
      <c r="I18" s="124">
        <f t="shared" ref="I18:T18" si="12">SUM(I19:I19)</f>
        <v>0</v>
      </c>
      <c r="J18" s="124">
        <f t="shared" si="12"/>
        <v>0</v>
      </c>
      <c r="K18" s="124">
        <f t="shared" si="12"/>
        <v>0</v>
      </c>
      <c r="L18" s="124">
        <f t="shared" si="12"/>
        <v>2000000</v>
      </c>
      <c r="M18" s="124">
        <f t="shared" si="12"/>
        <v>3500000</v>
      </c>
      <c r="N18" s="124">
        <f t="shared" si="12"/>
        <v>5000000</v>
      </c>
      <c r="O18" s="124">
        <f t="shared" si="12"/>
        <v>0</v>
      </c>
      <c r="P18" s="124">
        <f t="shared" si="12"/>
        <v>0</v>
      </c>
      <c r="Q18" s="124">
        <f t="shared" si="12"/>
        <v>0</v>
      </c>
      <c r="R18" s="124">
        <f t="shared" si="12"/>
        <v>0</v>
      </c>
      <c r="S18" s="124">
        <f t="shared" si="12"/>
        <v>0</v>
      </c>
      <c r="T18" s="124">
        <f t="shared" si="12"/>
        <v>0</v>
      </c>
    </row>
    <row r="19" spans="1:20" s="130" customFormat="1" x14ac:dyDescent="0.25">
      <c r="A19" s="131" t="s">
        <v>345</v>
      </c>
      <c r="B19" s="99" t="s">
        <v>249</v>
      </c>
      <c r="C19" s="99" t="s">
        <v>249</v>
      </c>
      <c r="D19" s="127" t="s">
        <v>315</v>
      </c>
      <c r="E19" s="126" t="s">
        <v>7</v>
      </c>
      <c r="F19" s="131" t="str">
        <f>CONCATENATE(A19,B19,C19,D19)</f>
        <v>21210203427803427802</v>
      </c>
      <c r="G19" s="127" t="s">
        <v>252</v>
      </c>
      <c r="H19" s="100" t="s">
        <v>82</v>
      </c>
      <c r="I19" s="129"/>
      <c r="J19" s="129"/>
      <c r="K19" s="129"/>
      <c r="L19" s="129">
        <v>2000000</v>
      </c>
      <c r="M19" s="129">
        <v>3500000</v>
      </c>
      <c r="N19" s="129">
        <v>5000000</v>
      </c>
      <c r="O19" s="129"/>
      <c r="P19" s="129"/>
      <c r="Q19" s="129"/>
      <c r="R19" s="129"/>
      <c r="S19" s="129"/>
      <c r="T19" s="129"/>
    </row>
    <row r="20" spans="1:20" s="121" customFormat="1" x14ac:dyDescent="0.25">
      <c r="A20" s="124" t="s">
        <v>346</v>
      </c>
      <c r="B20" s="125"/>
      <c r="C20" s="125"/>
      <c r="D20" s="125"/>
      <c r="E20" s="124"/>
      <c r="F20" s="124"/>
      <c r="G20" s="125"/>
      <c r="H20" s="124" t="s">
        <v>347</v>
      </c>
      <c r="I20" s="124">
        <f t="shared" ref="I20:T20" si="13">SUM(I21:I21)</f>
        <v>0</v>
      </c>
      <c r="J20" s="124">
        <f t="shared" si="13"/>
        <v>0</v>
      </c>
      <c r="K20" s="124">
        <f t="shared" si="13"/>
        <v>0</v>
      </c>
      <c r="L20" s="124">
        <f t="shared" si="13"/>
        <v>8600000</v>
      </c>
      <c r="M20" s="124">
        <f t="shared" si="13"/>
        <v>3000000</v>
      </c>
      <c r="N20" s="124">
        <f t="shared" si="13"/>
        <v>1240000</v>
      </c>
      <c r="O20" s="124">
        <f t="shared" si="13"/>
        <v>0</v>
      </c>
      <c r="P20" s="124">
        <f t="shared" si="13"/>
        <v>0</v>
      </c>
      <c r="Q20" s="124">
        <f t="shared" si="13"/>
        <v>0</v>
      </c>
      <c r="R20" s="124">
        <f t="shared" si="13"/>
        <v>0</v>
      </c>
      <c r="S20" s="124">
        <f t="shared" si="13"/>
        <v>0</v>
      </c>
      <c r="T20" s="124">
        <f t="shared" si="13"/>
        <v>0</v>
      </c>
    </row>
    <row r="21" spans="1:20" s="130" customFormat="1" x14ac:dyDescent="0.25">
      <c r="A21" s="126" t="s">
        <v>346</v>
      </c>
      <c r="B21" s="99" t="s">
        <v>249</v>
      </c>
      <c r="C21" s="99" t="s">
        <v>249</v>
      </c>
      <c r="D21" s="127" t="s">
        <v>315</v>
      </c>
      <c r="E21" s="126" t="s">
        <v>7</v>
      </c>
      <c r="F21" s="126" t="str">
        <f>CONCATENATE(A21,B21,C21,D21)</f>
        <v>21210303427803427802</v>
      </c>
      <c r="G21" s="127" t="s">
        <v>252</v>
      </c>
      <c r="H21" s="100" t="s">
        <v>82</v>
      </c>
      <c r="I21" s="129"/>
      <c r="J21" s="129"/>
      <c r="K21" s="129"/>
      <c r="L21" s="129">
        <v>8600000</v>
      </c>
      <c r="M21" s="129">
        <v>3000000</v>
      </c>
      <c r="N21" s="129">
        <v>1240000</v>
      </c>
      <c r="O21" s="129"/>
      <c r="P21" s="129"/>
      <c r="Q21" s="129"/>
      <c r="R21" s="129"/>
      <c r="S21" s="129"/>
      <c r="T21" s="129"/>
    </row>
    <row r="22" spans="1:20" s="121" customFormat="1" x14ac:dyDescent="0.25">
      <c r="A22" s="124" t="s">
        <v>348</v>
      </c>
      <c r="B22" s="125"/>
      <c r="C22" s="125"/>
      <c r="D22" s="125"/>
      <c r="E22" s="124"/>
      <c r="F22" s="124"/>
      <c r="G22" s="125"/>
      <c r="H22" s="124" t="s">
        <v>168</v>
      </c>
      <c r="I22" s="124">
        <f t="shared" ref="I22:T22" si="14">SUM(I23:I23)</f>
        <v>0</v>
      </c>
      <c r="J22" s="124">
        <f t="shared" si="14"/>
        <v>0</v>
      </c>
      <c r="K22" s="124">
        <f t="shared" si="14"/>
        <v>0</v>
      </c>
      <c r="L22" s="124">
        <f t="shared" si="14"/>
        <v>0</v>
      </c>
      <c r="M22" s="124">
        <f t="shared" si="14"/>
        <v>0</v>
      </c>
      <c r="N22" s="124">
        <f t="shared" si="14"/>
        <v>0</v>
      </c>
      <c r="O22" s="124">
        <f t="shared" si="14"/>
        <v>0</v>
      </c>
      <c r="P22" s="124">
        <f t="shared" si="14"/>
        <v>0</v>
      </c>
      <c r="Q22" s="124">
        <f t="shared" si="14"/>
        <v>0</v>
      </c>
      <c r="R22" s="124">
        <f t="shared" si="14"/>
        <v>0</v>
      </c>
      <c r="S22" s="124">
        <f t="shared" si="14"/>
        <v>0</v>
      </c>
      <c r="T22" s="124">
        <f t="shared" si="14"/>
        <v>0</v>
      </c>
    </row>
    <row r="23" spans="1:20" s="130" customFormat="1" x14ac:dyDescent="0.25">
      <c r="A23" s="126" t="s">
        <v>348</v>
      </c>
      <c r="B23" s="99" t="s">
        <v>249</v>
      </c>
      <c r="C23" s="99" t="s">
        <v>249</v>
      </c>
      <c r="D23" s="127" t="s">
        <v>315</v>
      </c>
      <c r="E23" s="126" t="s">
        <v>7</v>
      </c>
      <c r="F23" s="126" t="str">
        <f>CONCATENATE(A23,B23,C23,D23)</f>
        <v>21210403427803427802</v>
      </c>
      <c r="G23" s="127" t="s">
        <v>252</v>
      </c>
      <c r="H23" s="100" t="s">
        <v>82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</row>
    <row r="24" spans="1:20" s="121" customFormat="1" x14ac:dyDescent="0.25">
      <c r="A24" s="124" t="s">
        <v>349</v>
      </c>
      <c r="B24" s="125"/>
      <c r="C24" s="125"/>
      <c r="D24" s="125"/>
      <c r="E24" s="124"/>
      <c r="F24" s="124"/>
      <c r="G24" s="125"/>
      <c r="H24" s="124" t="s">
        <v>166</v>
      </c>
      <c r="I24" s="124">
        <f t="shared" ref="I24:T24" si="15">SUM(I25:I25)</f>
        <v>0</v>
      </c>
      <c r="J24" s="124">
        <f t="shared" si="15"/>
        <v>0</v>
      </c>
      <c r="K24" s="124">
        <f t="shared" si="15"/>
        <v>0</v>
      </c>
      <c r="L24" s="124">
        <f t="shared" si="15"/>
        <v>0</v>
      </c>
      <c r="M24" s="124">
        <f t="shared" si="15"/>
        <v>0</v>
      </c>
      <c r="N24" s="124">
        <f t="shared" si="15"/>
        <v>0</v>
      </c>
      <c r="O24" s="124">
        <f t="shared" si="15"/>
        <v>0</v>
      </c>
      <c r="P24" s="124">
        <f t="shared" si="15"/>
        <v>0</v>
      </c>
      <c r="Q24" s="124">
        <f t="shared" si="15"/>
        <v>0</v>
      </c>
      <c r="R24" s="124">
        <f t="shared" si="15"/>
        <v>0</v>
      </c>
      <c r="S24" s="124">
        <f t="shared" si="15"/>
        <v>0</v>
      </c>
      <c r="T24" s="124">
        <f t="shared" si="15"/>
        <v>0</v>
      </c>
    </row>
    <row r="25" spans="1:20" s="130" customFormat="1" x14ac:dyDescent="0.25">
      <c r="A25" s="126" t="s">
        <v>349</v>
      </c>
      <c r="B25" s="99" t="s">
        <v>249</v>
      </c>
      <c r="C25" s="99" t="s">
        <v>249</v>
      </c>
      <c r="D25" s="127" t="s">
        <v>315</v>
      </c>
      <c r="E25" s="126" t="s">
        <v>7</v>
      </c>
      <c r="F25" s="126" t="str">
        <f>CONCATENATE(A25,B25,C25,D25)</f>
        <v>21210503427803427802</v>
      </c>
      <c r="G25" s="127" t="s">
        <v>252</v>
      </c>
      <c r="H25" s="100" t="s">
        <v>82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</row>
    <row r="26" spans="1:20" s="121" customFormat="1" x14ac:dyDescent="0.25">
      <c r="A26" s="124" t="s">
        <v>350</v>
      </c>
      <c r="B26" s="125"/>
      <c r="C26" s="125"/>
      <c r="D26" s="125"/>
      <c r="E26" s="124"/>
      <c r="F26" s="124"/>
      <c r="G26" s="125"/>
      <c r="H26" s="124" t="s">
        <v>351</v>
      </c>
      <c r="I26" s="124">
        <f t="shared" ref="I26:T26" si="16">SUM(I27:I28)</f>
        <v>0</v>
      </c>
      <c r="J26" s="124">
        <f t="shared" si="16"/>
        <v>0</v>
      </c>
      <c r="K26" s="124">
        <f t="shared" si="16"/>
        <v>0</v>
      </c>
      <c r="L26" s="124">
        <f t="shared" si="16"/>
        <v>7500000</v>
      </c>
      <c r="M26" s="124">
        <f t="shared" si="16"/>
        <v>2000000</v>
      </c>
      <c r="N26" s="124">
        <f t="shared" si="16"/>
        <v>0</v>
      </c>
      <c r="O26" s="124">
        <f t="shared" si="16"/>
        <v>0</v>
      </c>
      <c r="P26" s="124">
        <f t="shared" si="16"/>
        <v>0</v>
      </c>
      <c r="Q26" s="124">
        <f t="shared" si="16"/>
        <v>160000</v>
      </c>
      <c r="R26" s="124">
        <f t="shared" si="16"/>
        <v>0</v>
      </c>
      <c r="S26" s="124">
        <f t="shared" si="16"/>
        <v>1000000</v>
      </c>
      <c r="T26" s="124">
        <f t="shared" si="16"/>
        <v>0</v>
      </c>
    </row>
    <row r="27" spans="1:20" s="130" customFormat="1" x14ac:dyDescent="0.25">
      <c r="A27" s="126" t="s">
        <v>350</v>
      </c>
      <c r="B27" s="99" t="s">
        <v>249</v>
      </c>
      <c r="C27" s="99" t="s">
        <v>249</v>
      </c>
      <c r="D27" s="127" t="s">
        <v>315</v>
      </c>
      <c r="E27" s="126" t="s">
        <v>7</v>
      </c>
      <c r="F27" s="126" t="str">
        <f>CONCATENATE(A27,B27,C27,D27)</f>
        <v>21210603427803427802</v>
      </c>
      <c r="G27" s="127" t="s">
        <v>252</v>
      </c>
      <c r="H27" s="100" t="s">
        <v>82</v>
      </c>
      <c r="I27" s="129"/>
      <c r="J27" s="129"/>
      <c r="K27" s="129"/>
      <c r="L27" s="129">
        <v>7500000</v>
      </c>
      <c r="M27" s="129">
        <v>2000000</v>
      </c>
      <c r="N27" s="129"/>
      <c r="O27" s="129"/>
      <c r="P27" s="129"/>
      <c r="Q27" s="129">
        <v>160000</v>
      </c>
      <c r="R27" s="129"/>
      <c r="S27" s="129">
        <v>1000000</v>
      </c>
      <c r="T27" s="129"/>
    </row>
    <row r="28" spans="1:20" s="130" customFormat="1" x14ac:dyDescent="0.25">
      <c r="A28" s="126" t="s">
        <v>350</v>
      </c>
      <c r="B28" s="99" t="s">
        <v>249</v>
      </c>
      <c r="C28" s="99" t="s">
        <v>249</v>
      </c>
      <c r="D28" s="127" t="s">
        <v>250</v>
      </c>
      <c r="E28" s="126" t="s">
        <v>7</v>
      </c>
      <c r="F28" s="126" t="str">
        <f>CONCATENATE(A28,B28,C28,D28)</f>
        <v>21210603427803427801</v>
      </c>
      <c r="G28" s="127" t="s">
        <v>252</v>
      </c>
      <c r="H28" s="100" t="s">
        <v>82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</row>
    <row r="29" spans="1:20" s="121" customFormat="1" x14ac:dyDescent="0.25">
      <c r="A29" s="124" t="s">
        <v>352</v>
      </c>
      <c r="B29" s="125"/>
      <c r="C29" s="125"/>
      <c r="D29" s="125"/>
      <c r="E29" s="124"/>
      <c r="F29" s="124"/>
      <c r="G29" s="125"/>
      <c r="H29" s="124" t="s">
        <v>353</v>
      </c>
      <c r="I29" s="124">
        <f t="shared" ref="I29:T29" si="17">SUM(I30:I30)</f>
        <v>0</v>
      </c>
      <c r="J29" s="124">
        <f t="shared" si="17"/>
        <v>0</v>
      </c>
      <c r="K29" s="124">
        <f t="shared" si="17"/>
        <v>0</v>
      </c>
      <c r="L29" s="124">
        <f t="shared" si="17"/>
        <v>900000</v>
      </c>
      <c r="M29" s="124">
        <f t="shared" si="17"/>
        <v>0</v>
      </c>
      <c r="N29" s="124">
        <f t="shared" si="17"/>
        <v>0</v>
      </c>
      <c r="O29" s="124">
        <f t="shared" si="17"/>
        <v>0</v>
      </c>
      <c r="P29" s="124">
        <f t="shared" si="17"/>
        <v>0</v>
      </c>
      <c r="Q29" s="124">
        <f t="shared" si="17"/>
        <v>0</v>
      </c>
      <c r="R29" s="124">
        <f t="shared" si="17"/>
        <v>0</v>
      </c>
      <c r="S29" s="124">
        <f t="shared" si="17"/>
        <v>0</v>
      </c>
      <c r="T29" s="124">
        <f t="shared" si="17"/>
        <v>0</v>
      </c>
    </row>
    <row r="30" spans="1:20" s="130" customFormat="1" x14ac:dyDescent="0.25">
      <c r="A30" s="126" t="s">
        <v>352</v>
      </c>
      <c r="B30" s="99" t="s">
        <v>249</v>
      </c>
      <c r="C30" s="99" t="s">
        <v>249</v>
      </c>
      <c r="D30" s="127" t="s">
        <v>250</v>
      </c>
      <c r="E30" s="126" t="s">
        <v>7</v>
      </c>
      <c r="F30" s="126" t="str">
        <f>CONCATENATE(A30,B30,C30,D30)</f>
        <v>21210703427803427801</v>
      </c>
      <c r="G30" s="127" t="s">
        <v>252</v>
      </c>
      <c r="H30" s="100" t="s">
        <v>82</v>
      </c>
      <c r="I30" s="129"/>
      <c r="J30" s="129"/>
      <c r="K30" s="129"/>
      <c r="L30" s="129">
        <v>900000</v>
      </c>
      <c r="M30" s="129"/>
      <c r="N30" s="129"/>
      <c r="O30" s="129"/>
      <c r="P30" s="129"/>
      <c r="Q30" s="129"/>
      <c r="R30" s="129"/>
      <c r="S30" s="129"/>
      <c r="T30" s="129"/>
    </row>
    <row r="31" spans="1:20" s="121" customFormat="1" x14ac:dyDescent="0.25">
      <c r="A31" s="124" t="s">
        <v>354</v>
      </c>
      <c r="B31" s="125"/>
      <c r="C31" s="125"/>
      <c r="D31" s="125"/>
      <c r="E31" s="124"/>
      <c r="F31" s="124"/>
      <c r="G31" s="125"/>
      <c r="H31" s="124" t="s">
        <v>355</v>
      </c>
      <c r="I31" s="124">
        <f t="shared" ref="I31:T31" si="18">SUM(I32:I32)</f>
        <v>0</v>
      </c>
      <c r="J31" s="124">
        <f t="shared" si="18"/>
        <v>0</v>
      </c>
      <c r="K31" s="124">
        <f t="shared" si="18"/>
        <v>0</v>
      </c>
      <c r="L31" s="124">
        <f t="shared" si="18"/>
        <v>0</v>
      </c>
      <c r="M31" s="124">
        <f t="shared" si="18"/>
        <v>0</v>
      </c>
      <c r="N31" s="124">
        <f t="shared" si="18"/>
        <v>0</v>
      </c>
      <c r="O31" s="124">
        <f t="shared" si="18"/>
        <v>0</v>
      </c>
      <c r="P31" s="124">
        <f t="shared" si="18"/>
        <v>0</v>
      </c>
      <c r="Q31" s="124">
        <f t="shared" si="18"/>
        <v>0</v>
      </c>
      <c r="R31" s="124">
        <f t="shared" si="18"/>
        <v>0</v>
      </c>
      <c r="S31" s="124">
        <f t="shared" si="18"/>
        <v>2593165</v>
      </c>
      <c r="T31" s="124">
        <f t="shared" si="18"/>
        <v>0</v>
      </c>
    </row>
    <row r="32" spans="1:20" s="130" customFormat="1" x14ac:dyDescent="0.25">
      <c r="A32" s="126" t="s">
        <v>354</v>
      </c>
      <c r="B32" s="99" t="s">
        <v>249</v>
      </c>
      <c r="C32" s="99" t="s">
        <v>249</v>
      </c>
      <c r="D32" s="127" t="s">
        <v>315</v>
      </c>
      <c r="E32" s="126" t="s">
        <v>7</v>
      </c>
      <c r="F32" s="126" t="str">
        <f>CONCATENATE(A32,B32,C32,D32)</f>
        <v>21210803427803427802</v>
      </c>
      <c r="G32" s="127" t="s">
        <v>252</v>
      </c>
      <c r="H32" s="100" t="s">
        <v>82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>
        <v>2593165</v>
      </c>
      <c r="T32" s="129"/>
    </row>
    <row r="33" spans="1:20" s="121" customFormat="1" x14ac:dyDescent="0.25">
      <c r="A33" s="124" t="s">
        <v>356</v>
      </c>
      <c r="B33" s="125"/>
      <c r="C33" s="125"/>
      <c r="D33" s="125"/>
      <c r="E33" s="124"/>
      <c r="F33" s="124"/>
      <c r="G33" s="125"/>
      <c r="H33" s="124" t="s">
        <v>357</v>
      </c>
      <c r="I33" s="124">
        <f t="shared" ref="I33:T33" si="19">SUM(I34:I34)</f>
        <v>0</v>
      </c>
      <c r="J33" s="124">
        <f t="shared" si="19"/>
        <v>0</v>
      </c>
      <c r="K33" s="124">
        <f t="shared" si="19"/>
        <v>0</v>
      </c>
      <c r="L33" s="124">
        <f t="shared" si="19"/>
        <v>0</v>
      </c>
      <c r="M33" s="124">
        <f t="shared" si="19"/>
        <v>0</v>
      </c>
      <c r="N33" s="124">
        <f t="shared" si="19"/>
        <v>0</v>
      </c>
      <c r="O33" s="124">
        <f t="shared" si="19"/>
        <v>0</v>
      </c>
      <c r="P33" s="124">
        <f t="shared" si="19"/>
        <v>0</v>
      </c>
      <c r="Q33" s="124">
        <f t="shared" si="19"/>
        <v>0</v>
      </c>
      <c r="R33" s="124">
        <f t="shared" si="19"/>
        <v>0</v>
      </c>
      <c r="S33" s="124">
        <f t="shared" si="19"/>
        <v>0</v>
      </c>
      <c r="T33" s="124">
        <f t="shared" si="19"/>
        <v>0</v>
      </c>
    </row>
    <row r="34" spans="1:20" s="130" customFormat="1" x14ac:dyDescent="0.25">
      <c r="A34" s="126" t="s">
        <v>356</v>
      </c>
      <c r="B34" s="99" t="s">
        <v>249</v>
      </c>
      <c r="C34" s="99" t="s">
        <v>249</v>
      </c>
      <c r="D34" s="127" t="s">
        <v>315</v>
      </c>
      <c r="E34" s="126" t="s">
        <v>7</v>
      </c>
      <c r="F34" s="126" t="str">
        <f>CONCATENATE(A34,B34,C34,D34)</f>
        <v>21210903427803427802</v>
      </c>
      <c r="G34" s="127" t="s">
        <v>252</v>
      </c>
      <c r="H34" s="100" t="s">
        <v>82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</row>
    <row r="35" spans="1:20" s="121" customFormat="1" x14ac:dyDescent="0.25">
      <c r="A35" s="124" t="s">
        <v>358</v>
      </c>
      <c r="B35" s="125"/>
      <c r="C35" s="125"/>
      <c r="D35" s="125"/>
      <c r="E35" s="124"/>
      <c r="F35" s="124"/>
      <c r="G35" s="125"/>
      <c r="H35" s="124" t="s">
        <v>359</v>
      </c>
      <c r="I35" s="124">
        <f t="shared" ref="I35:T35" si="20">SUM(I36:I36)</f>
        <v>0</v>
      </c>
      <c r="J35" s="124">
        <f t="shared" si="20"/>
        <v>0</v>
      </c>
      <c r="K35" s="124">
        <f t="shared" si="20"/>
        <v>0</v>
      </c>
      <c r="L35" s="124">
        <f t="shared" si="20"/>
        <v>0</v>
      </c>
      <c r="M35" s="124">
        <f t="shared" si="20"/>
        <v>0</v>
      </c>
      <c r="N35" s="124">
        <f t="shared" si="20"/>
        <v>500000</v>
      </c>
      <c r="O35" s="124">
        <f t="shared" si="20"/>
        <v>0</v>
      </c>
      <c r="P35" s="124">
        <f t="shared" si="20"/>
        <v>0</v>
      </c>
      <c r="Q35" s="124">
        <f t="shared" si="20"/>
        <v>0</v>
      </c>
      <c r="R35" s="124">
        <f t="shared" si="20"/>
        <v>0</v>
      </c>
      <c r="S35" s="124">
        <f t="shared" si="20"/>
        <v>0</v>
      </c>
      <c r="T35" s="124">
        <f t="shared" si="20"/>
        <v>0</v>
      </c>
    </row>
    <row r="36" spans="1:20" s="130" customFormat="1" x14ac:dyDescent="0.25">
      <c r="A36" s="126" t="s">
        <v>358</v>
      </c>
      <c r="B36" s="99" t="s">
        <v>249</v>
      </c>
      <c r="C36" s="99" t="s">
        <v>249</v>
      </c>
      <c r="D36" s="127" t="s">
        <v>250</v>
      </c>
      <c r="E36" s="126" t="s">
        <v>7</v>
      </c>
      <c r="F36" s="126" t="str">
        <f>CONCATENATE(A36,B36,C36,D36)</f>
        <v>21211003427803427801</v>
      </c>
      <c r="G36" s="127" t="s">
        <v>252</v>
      </c>
      <c r="H36" s="100" t="s">
        <v>82</v>
      </c>
      <c r="I36" s="129"/>
      <c r="J36" s="129"/>
      <c r="K36" s="129"/>
      <c r="L36" s="129"/>
      <c r="M36" s="129"/>
      <c r="N36" s="129">
        <v>500000</v>
      </c>
      <c r="O36" s="129"/>
      <c r="P36" s="129"/>
      <c r="Q36" s="129"/>
      <c r="R36" s="129"/>
      <c r="S36" s="129"/>
      <c r="T36" s="129"/>
    </row>
    <row r="37" spans="1:20" s="121" customFormat="1" x14ac:dyDescent="0.25">
      <c r="A37" s="124" t="s">
        <v>360</v>
      </c>
      <c r="B37" s="125"/>
      <c r="C37" s="125"/>
      <c r="D37" s="125"/>
      <c r="E37" s="124"/>
      <c r="F37" s="124"/>
      <c r="G37" s="125"/>
      <c r="H37" s="124" t="s">
        <v>361</v>
      </c>
      <c r="I37" s="124">
        <f t="shared" ref="I37:T37" si="21">SUM(I38:I39)</f>
        <v>0</v>
      </c>
      <c r="J37" s="124">
        <f t="shared" si="21"/>
        <v>0</v>
      </c>
      <c r="K37" s="124">
        <f t="shared" si="21"/>
        <v>0</v>
      </c>
      <c r="L37" s="124">
        <f t="shared" si="21"/>
        <v>0</v>
      </c>
      <c r="M37" s="124">
        <f t="shared" si="21"/>
        <v>0</v>
      </c>
      <c r="N37" s="124">
        <f t="shared" si="21"/>
        <v>0</v>
      </c>
      <c r="O37" s="124">
        <f t="shared" si="21"/>
        <v>0</v>
      </c>
      <c r="P37" s="124">
        <f t="shared" si="21"/>
        <v>2520000</v>
      </c>
      <c r="Q37" s="124">
        <f t="shared" si="21"/>
        <v>0</v>
      </c>
      <c r="R37" s="124">
        <f t="shared" si="21"/>
        <v>0</v>
      </c>
      <c r="S37" s="124">
        <f t="shared" si="21"/>
        <v>0</v>
      </c>
      <c r="T37" s="124">
        <f t="shared" si="21"/>
        <v>0</v>
      </c>
    </row>
    <row r="38" spans="1:20" s="130" customFormat="1" x14ac:dyDescent="0.25">
      <c r="A38" s="126" t="s">
        <v>360</v>
      </c>
      <c r="B38" s="99" t="s">
        <v>249</v>
      </c>
      <c r="C38" s="99" t="s">
        <v>249</v>
      </c>
      <c r="D38" s="127" t="s">
        <v>250</v>
      </c>
      <c r="E38" s="126" t="s">
        <v>7</v>
      </c>
      <c r="F38" s="126" t="str">
        <f t="shared" ref="F38:F39" si="22">CONCATENATE(A38,B38,C38,D38)</f>
        <v>21211103427803427801</v>
      </c>
      <c r="G38" s="127" t="s">
        <v>252</v>
      </c>
      <c r="H38" s="100" t="s">
        <v>82</v>
      </c>
      <c r="I38" s="129"/>
      <c r="J38" s="129"/>
      <c r="K38" s="129"/>
      <c r="L38" s="129"/>
      <c r="M38" s="129"/>
      <c r="N38" s="129"/>
      <c r="O38" s="129"/>
      <c r="P38" s="129">
        <v>2520000</v>
      </c>
      <c r="Q38" s="129"/>
      <c r="R38" s="129"/>
      <c r="S38" s="129"/>
      <c r="T38" s="129"/>
    </row>
    <row r="39" spans="1:20" s="130" customFormat="1" x14ac:dyDescent="0.25">
      <c r="A39" s="126" t="s">
        <v>360</v>
      </c>
      <c r="B39" s="99" t="s">
        <v>249</v>
      </c>
      <c r="C39" s="99" t="s">
        <v>249</v>
      </c>
      <c r="D39" s="127" t="s">
        <v>315</v>
      </c>
      <c r="E39" s="126" t="s">
        <v>7</v>
      </c>
      <c r="F39" s="126" t="str">
        <f t="shared" si="22"/>
        <v>21211103427803427802</v>
      </c>
      <c r="G39" s="127" t="s">
        <v>252</v>
      </c>
      <c r="H39" s="100" t="s">
        <v>82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</row>
    <row r="40" spans="1:20" s="121" customFormat="1" x14ac:dyDescent="0.25">
      <c r="A40" s="124" t="s">
        <v>362</v>
      </c>
      <c r="B40" s="125"/>
      <c r="C40" s="125"/>
      <c r="D40" s="125"/>
      <c r="E40" s="124"/>
      <c r="F40" s="124"/>
      <c r="G40" s="125"/>
      <c r="H40" s="124" t="s">
        <v>363</v>
      </c>
      <c r="I40" s="124">
        <f t="shared" ref="I40:T40" si="23">SUM(I41:I41)</f>
        <v>0</v>
      </c>
      <c r="J40" s="124">
        <f t="shared" si="23"/>
        <v>0</v>
      </c>
      <c r="K40" s="124">
        <f t="shared" si="23"/>
        <v>0</v>
      </c>
      <c r="L40" s="124">
        <f t="shared" si="23"/>
        <v>0</v>
      </c>
      <c r="M40" s="124">
        <f t="shared" si="23"/>
        <v>0</v>
      </c>
      <c r="N40" s="124">
        <f t="shared" si="23"/>
        <v>0</v>
      </c>
      <c r="O40" s="124">
        <f t="shared" si="23"/>
        <v>0</v>
      </c>
      <c r="P40" s="124">
        <f t="shared" si="23"/>
        <v>0</v>
      </c>
      <c r="Q40" s="124">
        <f t="shared" si="23"/>
        <v>0</v>
      </c>
      <c r="R40" s="124">
        <f t="shared" si="23"/>
        <v>0</v>
      </c>
      <c r="S40" s="124">
        <f t="shared" si="23"/>
        <v>0</v>
      </c>
      <c r="T40" s="124">
        <f t="shared" si="23"/>
        <v>0</v>
      </c>
    </row>
    <row r="41" spans="1:20" s="130" customFormat="1" x14ac:dyDescent="0.25">
      <c r="A41" s="126" t="s">
        <v>362</v>
      </c>
      <c r="B41" s="99" t="s">
        <v>249</v>
      </c>
      <c r="C41" s="99" t="s">
        <v>249</v>
      </c>
      <c r="D41" s="127" t="s">
        <v>315</v>
      </c>
      <c r="E41" s="126" t="s">
        <v>7</v>
      </c>
      <c r="F41" s="126" t="str">
        <f>CONCATENATE(A41,B41,C41,D41)</f>
        <v>21211203427803427802</v>
      </c>
      <c r="G41" s="127" t="s">
        <v>252</v>
      </c>
      <c r="H41" s="100" t="s">
        <v>82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</row>
    <row r="42" spans="1:20" s="121" customFormat="1" x14ac:dyDescent="0.25">
      <c r="A42" s="124" t="s">
        <v>364</v>
      </c>
      <c r="B42" s="125"/>
      <c r="C42" s="125"/>
      <c r="D42" s="125"/>
      <c r="E42" s="124"/>
      <c r="F42" s="124"/>
      <c r="G42" s="125"/>
      <c r="H42" s="124" t="s">
        <v>6</v>
      </c>
      <c r="I42" s="124">
        <f>SUM(I43:I44)</f>
        <v>0</v>
      </c>
      <c r="J42" s="124">
        <f t="shared" ref="J42:T42" si="24">SUM(J43:J44)</f>
        <v>0</v>
      </c>
      <c r="K42" s="124">
        <f t="shared" si="24"/>
        <v>0</v>
      </c>
      <c r="L42" s="124">
        <f t="shared" si="24"/>
        <v>0</v>
      </c>
      <c r="M42" s="124">
        <f t="shared" si="24"/>
        <v>0</v>
      </c>
      <c r="N42" s="124">
        <f t="shared" si="24"/>
        <v>0</v>
      </c>
      <c r="O42" s="124">
        <f t="shared" si="24"/>
        <v>0</v>
      </c>
      <c r="P42" s="124">
        <f t="shared" si="24"/>
        <v>0</v>
      </c>
      <c r="Q42" s="124">
        <f t="shared" si="24"/>
        <v>0</v>
      </c>
      <c r="R42" s="124">
        <f t="shared" si="24"/>
        <v>0</v>
      </c>
      <c r="S42" s="124">
        <f t="shared" si="24"/>
        <v>0</v>
      </c>
      <c r="T42" s="124">
        <f t="shared" si="24"/>
        <v>0</v>
      </c>
    </row>
    <row r="43" spans="1:20" x14ac:dyDescent="0.25">
      <c r="A43" s="126" t="s">
        <v>364</v>
      </c>
      <c r="B43" s="99" t="s">
        <v>249</v>
      </c>
      <c r="C43" s="99" t="s">
        <v>249</v>
      </c>
      <c r="D43" s="127" t="s">
        <v>250</v>
      </c>
      <c r="E43" s="126" t="s">
        <v>7</v>
      </c>
      <c r="F43" s="126" t="str">
        <f>CONCATENATE(A43,B43,C43,D43)</f>
        <v>21211303427803427801</v>
      </c>
      <c r="G43" s="127" t="s">
        <v>252</v>
      </c>
      <c r="H43" s="100" t="s">
        <v>82</v>
      </c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</row>
    <row r="44" spans="1:20" x14ac:dyDescent="0.25">
      <c r="A44" s="126" t="s">
        <v>364</v>
      </c>
      <c r="B44" s="99" t="s">
        <v>249</v>
      </c>
      <c r="C44" s="99" t="s">
        <v>249</v>
      </c>
      <c r="D44" s="127" t="s">
        <v>315</v>
      </c>
      <c r="E44" s="126" t="s">
        <v>7</v>
      </c>
      <c r="F44" s="126" t="str">
        <f>CONCATENATE(A44,B44,C44,D44)</f>
        <v>21211303427803427802</v>
      </c>
      <c r="G44" s="127" t="s">
        <v>252</v>
      </c>
      <c r="H44" s="100" t="s">
        <v>82</v>
      </c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</row>
    <row r="45" spans="1:20" s="121" customFormat="1" x14ac:dyDescent="0.25">
      <c r="A45" s="81" t="s">
        <v>365</v>
      </c>
      <c r="B45" s="104"/>
      <c r="C45" s="104"/>
      <c r="D45" s="104"/>
      <c r="E45" s="81"/>
      <c r="F45" s="81"/>
      <c r="G45" s="104"/>
      <c r="H45" s="81" t="s">
        <v>156</v>
      </c>
      <c r="I45" s="81">
        <f t="shared" ref="I45:T46" si="25">SUM(I46)</f>
        <v>0</v>
      </c>
      <c r="J45" s="81">
        <f t="shared" si="25"/>
        <v>0</v>
      </c>
      <c r="K45" s="81">
        <f t="shared" si="25"/>
        <v>0</v>
      </c>
      <c r="L45" s="81">
        <f t="shared" si="25"/>
        <v>0</v>
      </c>
      <c r="M45" s="81">
        <f t="shared" si="25"/>
        <v>0</v>
      </c>
      <c r="N45" s="81">
        <f t="shared" si="25"/>
        <v>0</v>
      </c>
      <c r="O45" s="81">
        <f t="shared" si="25"/>
        <v>0</v>
      </c>
      <c r="P45" s="81">
        <f t="shared" si="25"/>
        <v>0</v>
      </c>
      <c r="Q45" s="81">
        <f t="shared" si="25"/>
        <v>0</v>
      </c>
      <c r="R45" s="81">
        <f t="shared" si="25"/>
        <v>0</v>
      </c>
      <c r="S45" s="81">
        <f t="shared" si="25"/>
        <v>0</v>
      </c>
      <c r="T45" s="81">
        <f t="shared" si="25"/>
        <v>0</v>
      </c>
    </row>
    <row r="46" spans="1:20" s="121" customFormat="1" x14ac:dyDescent="0.25">
      <c r="A46" s="86" t="s">
        <v>366</v>
      </c>
      <c r="B46" s="102"/>
      <c r="C46" s="102"/>
      <c r="D46" s="102"/>
      <c r="E46" s="86"/>
      <c r="F46" s="86"/>
      <c r="G46" s="102"/>
      <c r="H46" s="86" t="s">
        <v>156</v>
      </c>
      <c r="I46" s="86">
        <f t="shared" si="25"/>
        <v>0</v>
      </c>
      <c r="J46" s="86">
        <f t="shared" si="25"/>
        <v>0</v>
      </c>
      <c r="K46" s="86">
        <f t="shared" si="25"/>
        <v>0</v>
      </c>
      <c r="L46" s="86">
        <f t="shared" si="25"/>
        <v>0</v>
      </c>
      <c r="M46" s="86">
        <f t="shared" si="25"/>
        <v>0</v>
      </c>
      <c r="N46" s="86">
        <f t="shared" si="25"/>
        <v>0</v>
      </c>
      <c r="O46" s="86">
        <f t="shared" si="25"/>
        <v>0</v>
      </c>
      <c r="P46" s="86">
        <f t="shared" si="25"/>
        <v>0</v>
      </c>
      <c r="Q46" s="86">
        <f t="shared" si="25"/>
        <v>0</v>
      </c>
      <c r="R46" s="86">
        <f t="shared" si="25"/>
        <v>0</v>
      </c>
      <c r="S46" s="86">
        <f t="shared" si="25"/>
        <v>0</v>
      </c>
      <c r="T46" s="86">
        <f t="shared" si="25"/>
        <v>0</v>
      </c>
    </row>
    <row r="47" spans="1:20" s="121" customFormat="1" x14ac:dyDescent="0.25">
      <c r="A47" s="124" t="s">
        <v>367</v>
      </c>
      <c r="B47" s="125"/>
      <c r="C47" s="125"/>
      <c r="D47" s="125"/>
      <c r="E47" s="124"/>
      <c r="F47" s="124"/>
      <c r="G47" s="125"/>
      <c r="H47" s="124" t="s">
        <v>156</v>
      </c>
      <c r="I47" s="124">
        <f t="shared" ref="I47:T47" si="26">SUM(I48:I51)</f>
        <v>0</v>
      </c>
      <c r="J47" s="124">
        <f t="shared" si="26"/>
        <v>0</v>
      </c>
      <c r="K47" s="124">
        <f t="shared" si="26"/>
        <v>0</v>
      </c>
      <c r="L47" s="124">
        <f t="shared" si="26"/>
        <v>0</v>
      </c>
      <c r="M47" s="124">
        <f t="shared" si="26"/>
        <v>0</v>
      </c>
      <c r="N47" s="124">
        <f t="shared" si="26"/>
        <v>0</v>
      </c>
      <c r="O47" s="124">
        <f t="shared" si="26"/>
        <v>0</v>
      </c>
      <c r="P47" s="124">
        <f t="shared" si="26"/>
        <v>0</v>
      </c>
      <c r="Q47" s="124">
        <f t="shared" si="26"/>
        <v>0</v>
      </c>
      <c r="R47" s="124">
        <f t="shared" si="26"/>
        <v>0</v>
      </c>
      <c r="S47" s="124">
        <f t="shared" si="26"/>
        <v>0</v>
      </c>
      <c r="T47" s="124">
        <f t="shared" si="26"/>
        <v>0</v>
      </c>
    </row>
    <row r="48" spans="1:20" x14ac:dyDescent="0.25">
      <c r="A48" s="126" t="s">
        <v>367</v>
      </c>
      <c r="B48" s="127"/>
      <c r="C48" s="127"/>
      <c r="D48" s="127"/>
      <c r="E48" s="126"/>
      <c r="F48" s="126"/>
      <c r="G48" s="127"/>
      <c r="H48" s="96" t="s">
        <v>154</v>
      </c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</row>
    <row r="49" spans="1:20" x14ac:dyDescent="0.25">
      <c r="A49" s="126" t="s">
        <v>367</v>
      </c>
      <c r="B49" s="99" t="s">
        <v>249</v>
      </c>
      <c r="C49" s="99" t="s">
        <v>249</v>
      </c>
      <c r="D49" s="127" t="s">
        <v>315</v>
      </c>
      <c r="E49" s="126" t="s">
        <v>7</v>
      </c>
      <c r="F49" s="126" t="str">
        <f>CONCATENATE(A49,B49,C49,D49)</f>
        <v>21300103427803427802</v>
      </c>
      <c r="G49" s="127" t="s">
        <v>252</v>
      </c>
      <c r="H49" s="96" t="s">
        <v>82</v>
      </c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</row>
    <row r="50" spans="1:20" x14ac:dyDescent="0.25">
      <c r="A50" s="126" t="s">
        <v>368</v>
      </c>
      <c r="B50" s="127"/>
      <c r="C50" s="127"/>
      <c r="D50" s="127"/>
      <c r="E50" s="126"/>
      <c r="F50" s="126"/>
      <c r="G50" s="127"/>
      <c r="H50" s="100" t="s">
        <v>152</v>
      </c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</row>
    <row r="51" spans="1:20" x14ac:dyDescent="0.25">
      <c r="A51" s="126" t="s">
        <v>368</v>
      </c>
      <c r="B51" s="99" t="s">
        <v>249</v>
      </c>
      <c r="C51" s="99" t="s">
        <v>249</v>
      </c>
      <c r="D51" s="127" t="s">
        <v>250</v>
      </c>
      <c r="E51" s="126" t="s">
        <v>7</v>
      </c>
      <c r="F51" s="126" t="str">
        <f>CONCATENATE(A51,B51,C51,D51)</f>
        <v>21300203427803427801</v>
      </c>
      <c r="G51" s="127" t="s">
        <v>252</v>
      </c>
      <c r="H51" s="96" t="s">
        <v>82</v>
      </c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</row>
    <row r="52" spans="1:20" s="121" customFormat="1" x14ac:dyDescent="0.25">
      <c r="A52" s="81">
        <v>214</v>
      </c>
      <c r="B52" s="104"/>
      <c r="C52" s="104"/>
      <c r="D52" s="104"/>
      <c r="E52" s="81"/>
      <c r="F52" s="81"/>
      <c r="G52" s="104"/>
      <c r="H52" s="81" t="s">
        <v>369</v>
      </c>
      <c r="I52" s="81">
        <f t="shared" ref="I52:T52" si="27">SUM(I53)</f>
        <v>0</v>
      </c>
      <c r="J52" s="81">
        <f t="shared" si="27"/>
        <v>0</v>
      </c>
      <c r="K52" s="81">
        <f t="shared" si="27"/>
        <v>0</v>
      </c>
      <c r="L52" s="81">
        <f t="shared" si="27"/>
        <v>0</v>
      </c>
      <c r="M52" s="81">
        <f t="shared" si="27"/>
        <v>0</v>
      </c>
      <c r="N52" s="81">
        <f t="shared" si="27"/>
        <v>0</v>
      </c>
      <c r="O52" s="81">
        <f t="shared" si="27"/>
        <v>0</v>
      </c>
      <c r="P52" s="81">
        <f t="shared" si="27"/>
        <v>0</v>
      </c>
      <c r="Q52" s="81">
        <f t="shared" si="27"/>
        <v>0</v>
      </c>
      <c r="R52" s="81">
        <f t="shared" si="27"/>
        <v>0</v>
      </c>
      <c r="S52" s="81">
        <f t="shared" si="27"/>
        <v>0</v>
      </c>
      <c r="T52" s="81">
        <f t="shared" si="27"/>
        <v>0</v>
      </c>
    </row>
    <row r="53" spans="1:20" x14ac:dyDescent="0.25">
      <c r="A53" s="126">
        <v>2140</v>
      </c>
      <c r="B53" s="127"/>
      <c r="C53" s="127"/>
      <c r="D53" s="127"/>
      <c r="E53" s="126"/>
      <c r="F53" s="126"/>
      <c r="G53" s="127"/>
      <c r="H53" s="96" t="s">
        <v>369</v>
      </c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</row>
    <row r="54" spans="1:20" s="121" customFormat="1" x14ac:dyDescent="0.25">
      <c r="A54" s="122" t="s">
        <v>370</v>
      </c>
      <c r="B54" s="123"/>
      <c r="C54" s="123"/>
      <c r="D54" s="123"/>
      <c r="E54" s="122"/>
      <c r="F54" s="122"/>
      <c r="G54" s="123"/>
      <c r="H54" s="76" t="s">
        <v>371</v>
      </c>
      <c r="I54" s="76">
        <f t="shared" ref="I54:T54" si="28">SUM(I55,I59,I63,I67,I71+I87)</f>
        <v>0</v>
      </c>
      <c r="J54" s="76">
        <f t="shared" si="28"/>
        <v>0</v>
      </c>
      <c r="K54" s="76">
        <f t="shared" si="28"/>
        <v>0</v>
      </c>
      <c r="L54" s="76">
        <f t="shared" si="28"/>
        <v>0</v>
      </c>
      <c r="M54" s="76">
        <f t="shared" si="28"/>
        <v>0</v>
      </c>
      <c r="N54" s="76">
        <f t="shared" si="28"/>
        <v>0</v>
      </c>
      <c r="O54" s="76">
        <f t="shared" si="28"/>
        <v>0</v>
      </c>
      <c r="P54" s="76">
        <f t="shared" si="28"/>
        <v>0</v>
      </c>
      <c r="Q54" s="76">
        <f t="shared" si="28"/>
        <v>0</v>
      </c>
      <c r="R54" s="76">
        <f t="shared" si="28"/>
        <v>0</v>
      </c>
      <c r="S54" s="76">
        <f t="shared" si="28"/>
        <v>0</v>
      </c>
      <c r="T54" s="76">
        <f t="shared" si="28"/>
        <v>0</v>
      </c>
    </row>
    <row r="55" spans="1:20" s="121" customFormat="1" x14ac:dyDescent="0.25">
      <c r="A55" s="81" t="s">
        <v>372</v>
      </c>
      <c r="B55" s="104"/>
      <c r="C55" s="104"/>
      <c r="D55" s="104"/>
      <c r="E55" s="81"/>
      <c r="F55" s="81"/>
      <c r="G55" s="104"/>
      <c r="H55" s="81" t="s">
        <v>373</v>
      </c>
      <c r="I55" s="81">
        <f t="shared" ref="I55:T56" si="29">SUM(I56)</f>
        <v>0</v>
      </c>
      <c r="J55" s="81">
        <f t="shared" si="29"/>
        <v>0</v>
      </c>
      <c r="K55" s="81">
        <f t="shared" si="29"/>
        <v>0</v>
      </c>
      <c r="L55" s="81">
        <f t="shared" si="29"/>
        <v>0</v>
      </c>
      <c r="M55" s="81">
        <f t="shared" si="29"/>
        <v>0</v>
      </c>
      <c r="N55" s="81">
        <f t="shared" si="29"/>
        <v>0</v>
      </c>
      <c r="O55" s="81">
        <f t="shared" si="29"/>
        <v>0</v>
      </c>
      <c r="P55" s="81">
        <f t="shared" si="29"/>
        <v>0</v>
      </c>
      <c r="Q55" s="81">
        <f t="shared" si="29"/>
        <v>0</v>
      </c>
      <c r="R55" s="81">
        <f t="shared" si="29"/>
        <v>0</v>
      </c>
      <c r="S55" s="81">
        <f t="shared" si="29"/>
        <v>0</v>
      </c>
      <c r="T55" s="81">
        <f t="shared" si="29"/>
        <v>0</v>
      </c>
    </row>
    <row r="56" spans="1:20" s="121" customFormat="1" x14ac:dyDescent="0.25">
      <c r="A56" s="86" t="s">
        <v>374</v>
      </c>
      <c r="B56" s="102"/>
      <c r="C56" s="102"/>
      <c r="D56" s="102"/>
      <c r="E56" s="86"/>
      <c r="F56" s="86"/>
      <c r="G56" s="102"/>
      <c r="H56" s="86" t="s">
        <v>373</v>
      </c>
      <c r="I56" s="86">
        <f t="shared" si="29"/>
        <v>0</v>
      </c>
      <c r="J56" s="86">
        <f t="shared" si="29"/>
        <v>0</v>
      </c>
      <c r="K56" s="86">
        <f t="shared" si="29"/>
        <v>0</v>
      </c>
      <c r="L56" s="86">
        <f t="shared" si="29"/>
        <v>0</v>
      </c>
      <c r="M56" s="86">
        <f t="shared" si="29"/>
        <v>0</v>
      </c>
      <c r="N56" s="86">
        <f t="shared" si="29"/>
        <v>0</v>
      </c>
      <c r="O56" s="86">
        <f t="shared" si="29"/>
        <v>0</v>
      </c>
      <c r="P56" s="86">
        <f t="shared" si="29"/>
        <v>0</v>
      </c>
      <c r="Q56" s="86">
        <f t="shared" si="29"/>
        <v>0</v>
      </c>
      <c r="R56" s="86">
        <f t="shared" si="29"/>
        <v>0</v>
      </c>
      <c r="S56" s="86">
        <f t="shared" si="29"/>
        <v>0</v>
      </c>
      <c r="T56" s="86">
        <f t="shared" si="29"/>
        <v>0</v>
      </c>
    </row>
    <row r="57" spans="1:20" s="121" customFormat="1" x14ac:dyDescent="0.25">
      <c r="A57" s="124" t="s">
        <v>375</v>
      </c>
      <c r="B57" s="125"/>
      <c r="C57" s="125"/>
      <c r="D57" s="125"/>
      <c r="E57" s="124"/>
      <c r="F57" s="124"/>
      <c r="G57" s="125"/>
      <c r="H57" s="124" t="s">
        <v>373</v>
      </c>
      <c r="I57" s="124">
        <f t="shared" ref="I57:T57" si="30">SUM(I58:I58)</f>
        <v>0</v>
      </c>
      <c r="J57" s="124">
        <f t="shared" si="30"/>
        <v>0</v>
      </c>
      <c r="K57" s="124">
        <f t="shared" si="30"/>
        <v>0</v>
      </c>
      <c r="L57" s="124">
        <f t="shared" si="30"/>
        <v>0</v>
      </c>
      <c r="M57" s="124">
        <f t="shared" si="30"/>
        <v>0</v>
      </c>
      <c r="N57" s="124">
        <f t="shared" si="30"/>
        <v>0</v>
      </c>
      <c r="O57" s="124">
        <f t="shared" si="30"/>
        <v>0</v>
      </c>
      <c r="P57" s="124">
        <f t="shared" si="30"/>
        <v>0</v>
      </c>
      <c r="Q57" s="124">
        <f t="shared" si="30"/>
        <v>0</v>
      </c>
      <c r="R57" s="124">
        <f t="shared" si="30"/>
        <v>0</v>
      </c>
      <c r="S57" s="124">
        <f t="shared" si="30"/>
        <v>0</v>
      </c>
      <c r="T57" s="124">
        <f t="shared" si="30"/>
        <v>0</v>
      </c>
    </row>
    <row r="58" spans="1:20" s="130" customFormat="1" x14ac:dyDescent="0.25">
      <c r="A58" s="126" t="s">
        <v>375</v>
      </c>
      <c r="B58" s="99" t="s">
        <v>249</v>
      </c>
      <c r="C58" s="99" t="s">
        <v>249</v>
      </c>
      <c r="D58" s="127" t="s">
        <v>315</v>
      </c>
      <c r="E58" s="126" t="s">
        <v>7</v>
      </c>
      <c r="F58" s="126" t="str">
        <f>CONCATENATE(A58,B58,C58,D58)</f>
        <v>22100003427803427802</v>
      </c>
      <c r="G58" s="127" t="s">
        <v>252</v>
      </c>
      <c r="H58" s="100" t="s">
        <v>82</v>
      </c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</row>
    <row r="59" spans="1:20" s="121" customFormat="1" ht="12.75" customHeight="1" x14ac:dyDescent="0.25">
      <c r="A59" s="81" t="s">
        <v>376</v>
      </c>
      <c r="B59" s="104"/>
      <c r="C59" s="104"/>
      <c r="D59" s="104"/>
      <c r="E59" s="81"/>
      <c r="F59" s="81"/>
      <c r="G59" s="104"/>
      <c r="H59" s="81" t="s">
        <v>377</v>
      </c>
      <c r="I59" s="81">
        <f t="shared" ref="I59:T60" si="31">SUM(I60)</f>
        <v>0</v>
      </c>
      <c r="J59" s="81">
        <f t="shared" si="31"/>
        <v>0</v>
      </c>
      <c r="K59" s="81">
        <f t="shared" si="31"/>
        <v>0</v>
      </c>
      <c r="L59" s="81">
        <f t="shared" si="31"/>
        <v>0</v>
      </c>
      <c r="M59" s="81">
        <f t="shared" si="31"/>
        <v>0</v>
      </c>
      <c r="N59" s="81">
        <f t="shared" si="31"/>
        <v>0</v>
      </c>
      <c r="O59" s="81">
        <f t="shared" si="31"/>
        <v>0</v>
      </c>
      <c r="P59" s="81">
        <f t="shared" si="31"/>
        <v>0</v>
      </c>
      <c r="Q59" s="81">
        <f t="shared" si="31"/>
        <v>0</v>
      </c>
      <c r="R59" s="81">
        <f t="shared" si="31"/>
        <v>0</v>
      </c>
      <c r="S59" s="81">
        <f t="shared" si="31"/>
        <v>0</v>
      </c>
      <c r="T59" s="81">
        <f t="shared" si="31"/>
        <v>0</v>
      </c>
    </row>
    <row r="60" spans="1:20" s="121" customFormat="1" x14ac:dyDescent="0.25">
      <c r="A60" s="86" t="s">
        <v>378</v>
      </c>
      <c r="B60" s="102"/>
      <c r="C60" s="102"/>
      <c r="D60" s="102"/>
      <c r="E60" s="86"/>
      <c r="F60" s="86"/>
      <c r="G60" s="102"/>
      <c r="H60" s="86" t="s">
        <v>377</v>
      </c>
      <c r="I60" s="86">
        <f t="shared" si="31"/>
        <v>0</v>
      </c>
      <c r="J60" s="86">
        <f t="shared" si="31"/>
        <v>0</v>
      </c>
      <c r="K60" s="86">
        <f t="shared" si="31"/>
        <v>0</v>
      </c>
      <c r="L60" s="86">
        <f t="shared" si="31"/>
        <v>0</v>
      </c>
      <c r="M60" s="86">
        <f t="shared" si="31"/>
        <v>0</v>
      </c>
      <c r="N60" s="86">
        <f t="shared" si="31"/>
        <v>0</v>
      </c>
      <c r="O60" s="86">
        <f t="shared" si="31"/>
        <v>0</v>
      </c>
      <c r="P60" s="86">
        <f t="shared" si="31"/>
        <v>0</v>
      </c>
      <c r="Q60" s="86">
        <f t="shared" si="31"/>
        <v>0</v>
      </c>
      <c r="R60" s="86">
        <f t="shared" si="31"/>
        <v>0</v>
      </c>
      <c r="S60" s="86">
        <f t="shared" si="31"/>
        <v>0</v>
      </c>
      <c r="T60" s="86">
        <f t="shared" si="31"/>
        <v>0</v>
      </c>
    </row>
    <row r="61" spans="1:20" s="121" customFormat="1" x14ac:dyDescent="0.25">
      <c r="A61" s="124" t="s">
        <v>379</v>
      </c>
      <c r="B61" s="125"/>
      <c r="C61" s="125"/>
      <c r="D61" s="125"/>
      <c r="E61" s="124"/>
      <c r="F61" s="124"/>
      <c r="G61" s="125"/>
      <c r="H61" s="124" t="s">
        <v>377</v>
      </c>
      <c r="I61" s="124">
        <f t="shared" ref="I61:T61" si="32">SUM(I62:I62)</f>
        <v>0</v>
      </c>
      <c r="J61" s="124">
        <f t="shared" si="32"/>
        <v>0</v>
      </c>
      <c r="K61" s="124">
        <f t="shared" si="32"/>
        <v>0</v>
      </c>
      <c r="L61" s="124">
        <f t="shared" si="32"/>
        <v>0</v>
      </c>
      <c r="M61" s="124">
        <f t="shared" si="32"/>
        <v>0</v>
      </c>
      <c r="N61" s="124">
        <f t="shared" si="32"/>
        <v>0</v>
      </c>
      <c r="O61" s="124">
        <f t="shared" si="32"/>
        <v>0</v>
      </c>
      <c r="P61" s="124">
        <f t="shared" si="32"/>
        <v>0</v>
      </c>
      <c r="Q61" s="124">
        <f t="shared" si="32"/>
        <v>0</v>
      </c>
      <c r="R61" s="124">
        <f t="shared" si="32"/>
        <v>0</v>
      </c>
      <c r="S61" s="124">
        <f t="shared" si="32"/>
        <v>0</v>
      </c>
      <c r="T61" s="124">
        <f t="shared" si="32"/>
        <v>0</v>
      </c>
    </row>
    <row r="62" spans="1:20" s="130" customFormat="1" x14ac:dyDescent="0.25">
      <c r="A62" s="126" t="s">
        <v>379</v>
      </c>
      <c r="B62" s="99" t="s">
        <v>249</v>
      </c>
      <c r="C62" s="99" t="s">
        <v>249</v>
      </c>
      <c r="D62" s="127" t="s">
        <v>315</v>
      </c>
      <c r="E62" s="126" t="s">
        <v>7</v>
      </c>
      <c r="F62" s="126" t="str">
        <f>CONCATENATE(A62,B62,C62,D62)</f>
        <v>22200003427803427802</v>
      </c>
      <c r="G62" s="127" t="s">
        <v>252</v>
      </c>
      <c r="H62" s="100" t="s">
        <v>82</v>
      </c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</row>
    <row r="63" spans="1:20" s="121" customFormat="1" x14ac:dyDescent="0.25">
      <c r="A63" s="81" t="s">
        <v>380</v>
      </c>
      <c r="B63" s="104"/>
      <c r="C63" s="104"/>
      <c r="D63" s="104"/>
      <c r="E63" s="81"/>
      <c r="F63" s="81"/>
      <c r="G63" s="104"/>
      <c r="H63" s="81" t="s">
        <v>144</v>
      </c>
      <c r="I63" s="81">
        <f t="shared" ref="I63:T64" si="33">SUM(I64)</f>
        <v>0</v>
      </c>
      <c r="J63" s="81">
        <f t="shared" si="33"/>
        <v>0</v>
      </c>
      <c r="K63" s="81">
        <f t="shared" si="33"/>
        <v>0</v>
      </c>
      <c r="L63" s="81">
        <f t="shared" si="33"/>
        <v>0</v>
      </c>
      <c r="M63" s="81">
        <f t="shared" si="33"/>
        <v>0</v>
      </c>
      <c r="N63" s="81">
        <f t="shared" si="33"/>
        <v>0</v>
      </c>
      <c r="O63" s="81">
        <f t="shared" si="33"/>
        <v>0</v>
      </c>
      <c r="P63" s="81">
        <f t="shared" si="33"/>
        <v>0</v>
      </c>
      <c r="Q63" s="81">
        <f t="shared" si="33"/>
        <v>0</v>
      </c>
      <c r="R63" s="81">
        <f t="shared" si="33"/>
        <v>0</v>
      </c>
      <c r="S63" s="81">
        <f t="shared" si="33"/>
        <v>0</v>
      </c>
      <c r="T63" s="81">
        <f t="shared" si="33"/>
        <v>0</v>
      </c>
    </row>
    <row r="64" spans="1:20" s="121" customFormat="1" x14ac:dyDescent="0.25">
      <c r="A64" s="86" t="s">
        <v>381</v>
      </c>
      <c r="B64" s="102"/>
      <c r="C64" s="102"/>
      <c r="D64" s="102"/>
      <c r="E64" s="86"/>
      <c r="F64" s="86"/>
      <c r="G64" s="102"/>
      <c r="H64" s="86" t="s">
        <v>144</v>
      </c>
      <c r="I64" s="86">
        <f t="shared" si="33"/>
        <v>0</v>
      </c>
      <c r="J64" s="86">
        <f t="shared" si="33"/>
        <v>0</v>
      </c>
      <c r="K64" s="86">
        <f t="shared" si="33"/>
        <v>0</v>
      </c>
      <c r="L64" s="86">
        <f t="shared" si="33"/>
        <v>0</v>
      </c>
      <c r="M64" s="86">
        <f t="shared" si="33"/>
        <v>0</v>
      </c>
      <c r="N64" s="86">
        <f t="shared" si="33"/>
        <v>0</v>
      </c>
      <c r="O64" s="86">
        <f t="shared" si="33"/>
        <v>0</v>
      </c>
      <c r="P64" s="86">
        <f t="shared" si="33"/>
        <v>0</v>
      </c>
      <c r="Q64" s="86">
        <f t="shared" si="33"/>
        <v>0</v>
      </c>
      <c r="R64" s="86">
        <f t="shared" si="33"/>
        <v>0</v>
      </c>
      <c r="S64" s="86">
        <f t="shared" si="33"/>
        <v>0</v>
      </c>
      <c r="T64" s="86">
        <f t="shared" si="33"/>
        <v>0</v>
      </c>
    </row>
    <row r="65" spans="1:20" s="121" customFormat="1" x14ac:dyDescent="0.25">
      <c r="A65" s="124" t="s">
        <v>382</v>
      </c>
      <c r="B65" s="125"/>
      <c r="C65" s="125"/>
      <c r="D65" s="125"/>
      <c r="E65" s="124"/>
      <c r="F65" s="124"/>
      <c r="G65" s="125"/>
      <c r="H65" s="124" t="s">
        <v>144</v>
      </c>
      <c r="I65" s="124">
        <f t="shared" ref="I65:T65" si="34">SUM(I66:I66)</f>
        <v>0</v>
      </c>
      <c r="J65" s="124">
        <f t="shared" si="34"/>
        <v>0</v>
      </c>
      <c r="K65" s="124">
        <f t="shared" si="34"/>
        <v>0</v>
      </c>
      <c r="L65" s="124">
        <f t="shared" si="34"/>
        <v>0</v>
      </c>
      <c r="M65" s="124">
        <f t="shared" si="34"/>
        <v>0</v>
      </c>
      <c r="N65" s="124">
        <f t="shared" si="34"/>
        <v>0</v>
      </c>
      <c r="O65" s="124">
        <f t="shared" si="34"/>
        <v>0</v>
      </c>
      <c r="P65" s="124">
        <f t="shared" si="34"/>
        <v>0</v>
      </c>
      <c r="Q65" s="124">
        <f t="shared" si="34"/>
        <v>0</v>
      </c>
      <c r="R65" s="124">
        <f t="shared" si="34"/>
        <v>0</v>
      </c>
      <c r="S65" s="124">
        <f t="shared" si="34"/>
        <v>0</v>
      </c>
      <c r="T65" s="124">
        <f t="shared" si="34"/>
        <v>0</v>
      </c>
    </row>
    <row r="66" spans="1:20" s="130" customFormat="1" x14ac:dyDescent="0.25">
      <c r="A66" s="126" t="s">
        <v>382</v>
      </c>
      <c r="B66" s="99" t="s">
        <v>249</v>
      </c>
      <c r="C66" s="99" t="s">
        <v>249</v>
      </c>
      <c r="D66" s="127" t="s">
        <v>315</v>
      </c>
      <c r="E66" s="126" t="s">
        <v>7</v>
      </c>
      <c r="F66" s="126" t="str">
        <f>CONCATENATE(A66,B66,C66,D66)</f>
        <v>22300003427803427802</v>
      </c>
      <c r="G66" s="127" t="s">
        <v>252</v>
      </c>
      <c r="H66" s="100" t="s">
        <v>82</v>
      </c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</row>
    <row r="67" spans="1:20" s="121" customFormat="1" x14ac:dyDescent="0.25">
      <c r="A67" s="81" t="s">
        <v>383</v>
      </c>
      <c r="B67" s="104"/>
      <c r="C67" s="104"/>
      <c r="D67" s="104"/>
      <c r="E67" s="81"/>
      <c r="F67" s="81"/>
      <c r="G67" s="104"/>
      <c r="H67" s="81" t="s">
        <v>384</v>
      </c>
      <c r="I67" s="81">
        <f t="shared" ref="I67:T68" si="35">SUM(I68)</f>
        <v>0</v>
      </c>
      <c r="J67" s="81">
        <f t="shared" si="35"/>
        <v>0</v>
      </c>
      <c r="K67" s="81">
        <f t="shared" si="35"/>
        <v>0</v>
      </c>
      <c r="L67" s="81">
        <f t="shared" si="35"/>
        <v>0</v>
      </c>
      <c r="M67" s="81">
        <f t="shared" si="35"/>
        <v>0</v>
      </c>
      <c r="N67" s="81">
        <f t="shared" si="35"/>
        <v>0</v>
      </c>
      <c r="O67" s="81">
        <f t="shared" si="35"/>
        <v>0</v>
      </c>
      <c r="P67" s="81">
        <f t="shared" si="35"/>
        <v>0</v>
      </c>
      <c r="Q67" s="81">
        <f t="shared" si="35"/>
        <v>0</v>
      </c>
      <c r="R67" s="81">
        <f t="shared" si="35"/>
        <v>0</v>
      </c>
      <c r="S67" s="81">
        <f t="shared" si="35"/>
        <v>0</v>
      </c>
      <c r="T67" s="81">
        <f t="shared" si="35"/>
        <v>0</v>
      </c>
    </row>
    <row r="68" spans="1:20" s="121" customFormat="1" x14ac:dyDescent="0.25">
      <c r="A68" s="86" t="s">
        <v>385</v>
      </c>
      <c r="B68" s="102"/>
      <c r="C68" s="102"/>
      <c r="D68" s="102"/>
      <c r="E68" s="86"/>
      <c r="F68" s="86"/>
      <c r="G68" s="102"/>
      <c r="H68" s="86" t="s">
        <v>384</v>
      </c>
      <c r="I68" s="86">
        <f t="shared" si="35"/>
        <v>0</v>
      </c>
      <c r="J68" s="86">
        <f t="shared" si="35"/>
        <v>0</v>
      </c>
      <c r="K68" s="86">
        <f t="shared" si="35"/>
        <v>0</v>
      </c>
      <c r="L68" s="86">
        <f t="shared" si="35"/>
        <v>0</v>
      </c>
      <c r="M68" s="86">
        <f t="shared" si="35"/>
        <v>0</v>
      </c>
      <c r="N68" s="86">
        <f t="shared" si="35"/>
        <v>0</v>
      </c>
      <c r="O68" s="86">
        <f t="shared" si="35"/>
        <v>0</v>
      </c>
      <c r="P68" s="86">
        <f t="shared" si="35"/>
        <v>0</v>
      </c>
      <c r="Q68" s="86">
        <f t="shared" si="35"/>
        <v>0</v>
      </c>
      <c r="R68" s="86">
        <f t="shared" si="35"/>
        <v>0</v>
      </c>
      <c r="S68" s="86">
        <f t="shared" si="35"/>
        <v>0</v>
      </c>
      <c r="T68" s="86">
        <f t="shared" si="35"/>
        <v>0</v>
      </c>
    </row>
    <row r="69" spans="1:20" s="121" customFormat="1" x14ac:dyDescent="0.25">
      <c r="A69" s="124" t="s">
        <v>386</v>
      </c>
      <c r="B69" s="125"/>
      <c r="C69" s="125"/>
      <c r="D69" s="125"/>
      <c r="E69" s="124"/>
      <c r="F69" s="124"/>
      <c r="G69" s="125"/>
      <c r="H69" s="124" t="s">
        <v>384</v>
      </c>
      <c r="I69" s="124">
        <f t="shared" ref="I69:T69" si="36">SUM(I70:I70)</f>
        <v>0</v>
      </c>
      <c r="J69" s="124">
        <f t="shared" si="36"/>
        <v>0</v>
      </c>
      <c r="K69" s="124">
        <f t="shared" si="36"/>
        <v>0</v>
      </c>
      <c r="L69" s="124">
        <f t="shared" si="36"/>
        <v>0</v>
      </c>
      <c r="M69" s="124">
        <f t="shared" si="36"/>
        <v>0</v>
      </c>
      <c r="N69" s="124">
        <f t="shared" si="36"/>
        <v>0</v>
      </c>
      <c r="O69" s="124">
        <f t="shared" si="36"/>
        <v>0</v>
      </c>
      <c r="P69" s="124">
        <f t="shared" si="36"/>
        <v>0</v>
      </c>
      <c r="Q69" s="124">
        <f t="shared" si="36"/>
        <v>0</v>
      </c>
      <c r="R69" s="124">
        <f t="shared" si="36"/>
        <v>0</v>
      </c>
      <c r="S69" s="124">
        <f t="shared" si="36"/>
        <v>0</v>
      </c>
      <c r="T69" s="124">
        <f t="shared" si="36"/>
        <v>0</v>
      </c>
    </row>
    <row r="70" spans="1:20" s="130" customFormat="1" x14ac:dyDescent="0.25">
      <c r="A70" s="126" t="s">
        <v>386</v>
      </c>
      <c r="B70" s="99" t="s">
        <v>249</v>
      </c>
      <c r="C70" s="99" t="s">
        <v>249</v>
      </c>
      <c r="D70" s="127" t="s">
        <v>315</v>
      </c>
      <c r="E70" s="126" t="s">
        <v>7</v>
      </c>
      <c r="F70" s="126" t="str">
        <f>CONCATENATE(A70,B70,C70,D70)</f>
        <v>22400003427803427802</v>
      </c>
      <c r="G70" s="127" t="s">
        <v>252</v>
      </c>
      <c r="H70" s="100" t="s">
        <v>82</v>
      </c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</row>
    <row r="71" spans="1:20" s="121" customFormat="1" x14ac:dyDescent="0.25">
      <c r="A71" s="81" t="s">
        <v>387</v>
      </c>
      <c r="B71" s="104"/>
      <c r="C71" s="104"/>
      <c r="D71" s="104"/>
      <c r="E71" s="81"/>
      <c r="F71" s="81"/>
      <c r="G71" s="104"/>
      <c r="H71" s="81" t="s">
        <v>388</v>
      </c>
      <c r="I71" s="81">
        <f t="shared" ref="I71:T71" si="37">SUM(I72,I75,I78,I81,I84)</f>
        <v>0</v>
      </c>
      <c r="J71" s="81">
        <f t="shared" si="37"/>
        <v>0</v>
      </c>
      <c r="K71" s="81">
        <f t="shared" si="37"/>
        <v>0</v>
      </c>
      <c r="L71" s="81">
        <f t="shared" si="37"/>
        <v>0</v>
      </c>
      <c r="M71" s="81">
        <f t="shared" si="37"/>
        <v>0</v>
      </c>
      <c r="N71" s="81">
        <f t="shared" si="37"/>
        <v>0</v>
      </c>
      <c r="O71" s="81">
        <f t="shared" si="37"/>
        <v>0</v>
      </c>
      <c r="P71" s="81">
        <f t="shared" si="37"/>
        <v>0</v>
      </c>
      <c r="Q71" s="81">
        <f t="shared" si="37"/>
        <v>0</v>
      </c>
      <c r="R71" s="81">
        <f t="shared" si="37"/>
        <v>0</v>
      </c>
      <c r="S71" s="81">
        <f t="shared" si="37"/>
        <v>0</v>
      </c>
      <c r="T71" s="81">
        <f t="shared" si="37"/>
        <v>0</v>
      </c>
    </row>
    <row r="72" spans="1:20" s="121" customFormat="1" x14ac:dyDescent="0.25">
      <c r="A72" s="86" t="s">
        <v>389</v>
      </c>
      <c r="B72" s="102"/>
      <c r="C72" s="102"/>
      <c r="D72" s="102"/>
      <c r="E72" s="86"/>
      <c r="F72" s="86"/>
      <c r="G72" s="102"/>
      <c r="H72" s="86" t="s">
        <v>140</v>
      </c>
      <c r="I72" s="86">
        <f t="shared" ref="I72:T72" si="38">SUM(I73)</f>
        <v>0</v>
      </c>
      <c r="J72" s="86">
        <f t="shared" si="38"/>
        <v>0</v>
      </c>
      <c r="K72" s="86">
        <f t="shared" si="38"/>
        <v>0</v>
      </c>
      <c r="L72" s="86">
        <f t="shared" si="38"/>
        <v>0</v>
      </c>
      <c r="M72" s="86">
        <f t="shared" si="38"/>
        <v>0</v>
      </c>
      <c r="N72" s="86">
        <f t="shared" si="38"/>
        <v>0</v>
      </c>
      <c r="O72" s="86">
        <f t="shared" si="38"/>
        <v>0</v>
      </c>
      <c r="P72" s="86">
        <f t="shared" si="38"/>
        <v>0</v>
      </c>
      <c r="Q72" s="86">
        <f t="shared" si="38"/>
        <v>0</v>
      </c>
      <c r="R72" s="86">
        <f t="shared" si="38"/>
        <v>0</v>
      </c>
      <c r="S72" s="86">
        <f t="shared" si="38"/>
        <v>0</v>
      </c>
      <c r="T72" s="86">
        <f t="shared" si="38"/>
        <v>0</v>
      </c>
    </row>
    <row r="73" spans="1:20" s="121" customFormat="1" x14ac:dyDescent="0.25">
      <c r="A73" s="124" t="s">
        <v>390</v>
      </c>
      <c r="B73" s="125"/>
      <c r="C73" s="125"/>
      <c r="D73" s="125"/>
      <c r="E73" s="124"/>
      <c r="F73" s="124"/>
      <c r="G73" s="125"/>
      <c r="H73" s="124" t="s">
        <v>140</v>
      </c>
      <c r="I73" s="124">
        <f t="shared" ref="I73:T73" si="39">SUM(I74:I74)</f>
        <v>0</v>
      </c>
      <c r="J73" s="124">
        <f t="shared" si="39"/>
        <v>0</v>
      </c>
      <c r="K73" s="124">
        <f t="shared" si="39"/>
        <v>0</v>
      </c>
      <c r="L73" s="124">
        <f t="shared" si="39"/>
        <v>0</v>
      </c>
      <c r="M73" s="124">
        <f t="shared" si="39"/>
        <v>0</v>
      </c>
      <c r="N73" s="124">
        <f t="shared" si="39"/>
        <v>0</v>
      </c>
      <c r="O73" s="124">
        <f t="shared" si="39"/>
        <v>0</v>
      </c>
      <c r="P73" s="124">
        <f t="shared" si="39"/>
        <v>0</v>
      </c>
      <c r="Q73" s="124">
        <f t="shared" si="39"/>
        <v>0</v>
      </c>
      <c r="R73" s="124">
        <f t="shared" si="39"/>
        <v>0</v>
      </c>
      <c r="S73" s="124">
        <f t="shared" si="39"/>
        <v>0</v>
      </c>
      <c r="T73" s="124">
        <f t="shared" si="39"/>
        <v>0</v>
      </c>
    </row>
    <row r="74" spans="1:20" s="133" customFormat="1" x14ac:dyDescent="0.25">
      <c r="A74" s="126" t="s">
        <v>390</v>
      </c>
      <c r="B74" s="99" t="s">
        <v>249</v>
      </c>
      <c r="C74" s="99" t="s">
        <v>249</v>
      </c>
      <c r="D74" s="127" t="s">
        <v>250</v>
      </c>
      <c r="E74" s="126" t="s">
        <v>7</v>
      </c>
      <c r="F74" s="126" t="str">
        <f>CONCATENATE(A74,B74,C74,D74)</f>
        <v>22510003427803427801</v>
      </c>
      <c r="G74" s="127" t="s">
        <v>252</v>
      </c>
      <c r="H74" s="100" t="s">
        <v>82</v>
      </c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</row>
    <row r="75" spans="1:20" s="121" customFormat="1" x14ac:dyDescent="0.25">
      <c r="A75" s="86" t="s">
        <v>391</v>
      </c>
      <c r="B75" s="102"/>
      <c r="C75" s="102"/>
      <c r="D75" s="102"/>
      <c r="E75" s="86"/>
      <c r="F75" s="86"/>
      <c r="G75" s="102"/>
      <c r="H75" s="86" t="s">
        <v>74</v>
      </c>
      <c r="I75" s="86">
        <f t="shared" ref="I75:T75" si="40">SUM(I76)</f>
        <v>0</v>
      </c>
      <c r="J75" s="86">
        <f t="shared" si="40"/>
        <v>0</v>
      </c>
      <c r="K75" s="86">
        <f t="shared" si="40"/>
        <v>0</v>
      </c>
      <c r="L75" s="86">
        <f t="shared" si="40"/>
        <v>0</v>
      </c>
      <c r="M75" s="86">
        <f t="shared" si="40"/>
        <v>0</v>
      </c>
      <c r="N75" s="86">
        <f t="shared" si="40"/>
        <v>0</v>
      </c>
      <c r="O75" s="86">
        <f t="shared" si="40"/>
        <v>0</v>
      </c>
      <c r="P75" s="86">
        <f t="shared" si="40"/>
        <v>0</v>
      </c>
      <c r="Q75" s="86">
        <f t="shared" si="40"/>
        <v>0</v>
      </c>
      <c r="R75" s="86">
        <f t="shared" si="40"/>
        <v>0</v>
      </c>
      <c r="S75" s="86">
        <f t="shared" si="40"/>
        <v>0</v>
      </c>
      <c r="T75" s="86">
        <f t="shared" si="40"/>
        <v>0</v>
      </c>
    </row>
    <row r="76" spans="1:20" s="121" customFormat="1" x14ac:dyDescent="0.25">
      <c r="A76" s="124" t="s">
        <v>392</v>
      </c>
      <c r="B76" s="125"/>
      <c r="C76" s="125"/>
      <c r="D76" s="125"/>
      <c r="E76" s="124"/>
      <c r="F76" s="124"/>
      <c r="G76" s="125"/>
      <c r="H76" s="124" t="s">
        <v>74</v>
      </c>
      <c r="I76" s="124">
        <f t="shared" ref="I76:T76" si="41">SUM(I77:I77)</f>
        <v>0</v>
      </c>
      <c r="J76" s="124">
        <f t="shared" si="41"/>
        <v>0</v>
      </c>
      <c r="K76" s="124">
        <f t="shared" si="41"/>
        <v>0</v>
      </c>
      <c r="L76" s="124">
        <f t="shared" si="41"/>
        <v>0</v>
      </c>
      <c r="M76" s="124">
        <f t="shared" si="41"/>
        <v>0</v>
      </c>
      <c r="N76" s="124">
        <f t="shared" si="41"/>
        <v>0</v>
      </c>
      <c r="O76" s="124">
        <f t="shared" si="41"/>
        <v>0</v>
      </c>
      <c r="P76" s="124">
        <f t="shared" si="41"/>
        <v>0</v>
      </c>
      <c r="Q76" s="124">
        <f t="shared" si="41"/>
        <v>0</v>
      </c>
      <c r="R76" s="124">
        <f t="shared" si="41"/>
        <v>0</v>
      </c>
      <c r="S76" s="124">
        <f t="shared" si="41"/>
        <v>0</v>
      </c>
      <c r="T76" s="124">
        <f t="shared" si="41"/>
        <v>0</v>
      </c>
    </row>
    <row r="77" spans="1:20" s="130" customFormat="1" x14ac:dyDescent="0.25">
      <c r="A77" s="126" t="s">
        <v>392</v>
      </c>
      <c r="B77" s="99" t="s">
        <v>249</v>
      </c>
      <c r="C77" s="99" t="s">
        <v>249</v>
      </c>
      <c r="D77" s="127" t="s">
        <v>250</v>
      </c>
      <c r="E77" s="126" t="s">
        <v>7</v>
      </c>
      <c r="F77" s="126" t="str">
        <f>CONCATENATE(A77,B77,C77,D77)</f>
        <v>22520003427803427801</v>
      </c>
      <c r="G77" s="127" t="s">
        <v>252</v>
      </c>
      <c r="H77" s="100" t="s">
        <v>82</v>
      </c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</row>
    <row r="78" spans="1:20" s="121" customFormat="1" x14ac:dyDescent="0.25">
      <c r="A78" s="86" t="s">
        <v>393</v>
      </c>
      <c r="B78" s="102"/>
      <c r="C78" s="102"/>
      <c r="D78" s="102"/>
      <c r="E78" s="86"/>
      <c r="F78" s="86"/>
      <c r="G78" s="102"/>
      <c r="H78" s="86" t="s">
        <v>135</v>
      </c>
      <c r="I78" s="86">
        <f t="shared" ref="I78:T78" si="42">SUM(I79)</f>
        <v>0</v>
      </c>
      <c r="J78" s="86">
        <f t="shared" si="42"/>
        <v>0</v>
      </c>
      <c r="K78" s="86">
        <f t="shared" si="42"/>
        <v>0</v>
      </c>
      <c r="L78" s="86">
        <f t="shared" si="42"/>
        <v>0</v>
      </c>
      <c r="M78" s="86">
        <f t="shared" si="42"/>
        <v>0</v>
      </c>
      <c r="N78" s="86">
        <f t="shared" si="42"/>
        <v>0</v>
      </c>
      <c r="O78" s="86">
        <f t="shared" si="42"/>
        <v>0</v>
      </c>
      <c r="P78" s="86">
        <f t="shared" si="42"/>
        <v>0</v>
      </c>
      <c r="Q78" s="86">
        <f t="shared" si="42"/>
        <v>0</v>
      </c>
      <c r="R78" s="86">
        <f t="shared" si="42"/>
        <v>0</v>
      </c>
      <c r="S78" s="86">
        <f t="shared" si="42"/>
        <v>0</v>
      </c>
      <c r="T78" s="86">
        <f t="shared" si="42"/>
        <v>0</v>
      </c>
    </row>
    <row r="79" spans="1:20" s="121" customFormat="1" x14ac:dyDescent="0.25">
      <c r="A79" s="124" t="s">
        <v>394</v>
      </c>
      <c r="B79" s="125"/>
      <c r="C79" s="125"/>
      <c r="D79" s="125"/>
      <c r="E79" s="124"/>
      <c r="F79" s="124"/>
      <c r="G79" s="125"/>
      <c r="H79" s="124" t="s">
        <v>135</v>
      </c>
      <c r="I79" s="124">
        <f t="shared" ref="I79:T79" si="43">SUM(I80:I80)</f>
        <v>0</v>
      </c>
      <c r="J79" s="124">
        <f t="shared" si="43"/>
        <v>0</v>
      </c>
      <c r="K79" s="124">
        <f t="shared" si="43"/>
        <v>0</v>
      </c>
      <c r="L79" s="124">
        <f t="shared" si="43"/>
        <v>0</v>
      </c>
      <c r="M79" s="124">
        <f t="shared" si="43"/>
        <v>0</v>
      </c>
      <c r="N79" s="124">
        <f t="shared" si="43"/>
        <v>0</v>
      </c>
      <c r="O79" s="124">
        <f t="shared" si="43"/>
        <v>0</v>
      </c>
      <c r="P79" s="124">
        <f t="shared" si="43"/>
        <v>0</v>
      </c>
      <c r="Q79" s="124">
        <f t="shared" si="43"/>
        <v>0</v>
      </c>
      <c r="R79" s="124">
        <f t="shared" si="43"/>
        <v>0</v>
      </c>
      <c r="S79" s="124">
        <f t="shared" si="43"/>
        <v>0</v>
      </c>
      <c r="T79" s="124">
        <f t="shared" si="43"/>
        <v>0</v>
      </c>
    </row>
    <row r="80" spans="1:20" s="130" customFormat="1" ht="14.25" customHeight="1" x14ac:dyDescent="0.25">
      <c r="A80" s="126" t="s">
        <v>394</v>
      </c>
      <c r="B80" s="99" t="s">
        <v>249</v>
      </c>
      <c r="C80" s="99" t="s">
        <v>249</v>
      </c>
      <c r="D80" s="127" t="s">
        <v>250</v>
      </c>
      <c r="E80" s="126" t="s">
        <v>7</v>
      </c>
      <c r="F80" s="126" t="str">
        <f>CONCATENATE(A80,B80,C80,D80)</f>
        <v>22530003427803427801</v>
      </c>
      <c r="G80" s="127" t="s">
        <v>252</v>
      </c>
      <c r="H80" s="100" t="s">
        <v>82</v>
      </c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</row>
    <row r="81" spans="1:20" s="121" customFormat="1" x14ac:dyDescent="0.25">
      <c r="A81" s="86" t="s">
        <v>395</v>
      </c>
      <c r="B81" s="102"/>
      <c r="C81" s="102"/>
      <c r="D81" s="102"/>
      <c r="E81" s="86"/>
      <c r="F81" s="86"/>
      <c r="G81" s="102"/>
      <c r="H81" s="86" t="s">
        <v>75</v>
      </c>
      <c r="I81" s="86">
        <f t="shared" ref="I81:T81" si="44">SUM(I82)</f>
        <v>0</v>
      </c>
      <c r="J81" s="86">
        <f t="shared" si="44"/>
        <v>0</v>
      </c>
      <c r="K81" s="86">
        <f t="shared" si="44"/>
        <v>0</v>
      </c>
      <c r="L81" s="86">
        <f t="shared" si="44"/>
        <v>0</v>
      </c>
      <c r="M81" s="86">
        <f t="shared" si="44"/>
        <v>0</v>
      </c>
      <c r="N81" s="86">
        <f t="shared" si="44"/>
        <v>0</v>
      </c>
      <c r="O81" s="86">
        <f t="shared" si="44"/>
        <v>0</v>
      </c>
      <c r="P81" s="86">
        <f t="shared" si="44"/>
        <v>0</v>
      </c>
      <c r="Q81" s="86">
        <f t="shared" si="44"/>
        <v>0</v>
      </c>
      <c r="R81" s="86">
        <f t="shared" si="44"/>
        <v>0</v>
      </c>
      <c r="S81" s="86">
        <f t="shared" si="44"/>
        <v>0</v>
      </c>
      <c r="T81" s="86">
        <f t="shared" si="44"/>
        <v>0</v>
      </c>
    </row>
    <row r="82" spans="1:20" s="121" customFormat="1" x14ac:dyDescent="0.25">
      <c r="A82" s="124" t="s">
        <v>396</v>
      </c>
      <c r="B82" s="125"/>
      <c r="C82" s="125"/>
      <c r="D82" s="125"/>
      <c r="E82" s="124"/>
      <c r="F82" s="124"/>
      <c r="G82" s="125"/>
      <c r="H82" s="124" t="s">
        <v>397</v>
      </c>
      <c r="I82" s="124">
        <f t="shared" ref="I82:T82" si="45">SUM(I83:I83)</f>
        <v>0</v>
      </c>
      <c r="J82" s="124">
        <f t="shared" si="45"/>
        <v>0</v>
      </c>
      <c r="K82" s="124">
        <f t="shared" si="45"/>
        <v>0</v>
      </c>
      <c r="L82" s="124">
        <f t="shared" si="45"/>
        <v>0</v>
      </c>
      <c r="M82" s="124">
        <f t="shared" si="45"/>
        <v>0</v>
      </c>
      <c r="N82" s="124">
        <f t="shared" si="45"/>
        <v>0</v>
      </c>
      <c r="O82" s="124">
        <f t="shared" si="45"/>
        <v>0</v>
      </c>
      <c r="P82" s="124">
        <f t="shared" si="45"/>
        <v>0</v>
      </c>
      <c r="Q82" s="124">
        <f t="shared" si="45"/>
        <v>0</v>
      </c>
      <c r="R82" s="124">
        <f t="shared" si="45"/>
        <v>0</v>
      </c>
      <c r="S82" s="124">
        <f t="shared" si="45"/>
        <v>0</v>
      </c>
      <c r="T82" s="124">
        <f t="shared" si="45"/>
        <v>0</v>
      </c>
    </row>
    <row r="83" spans="1:20" s="130" customFormat="1" x14ac:dyDescent="0.25">
      <c r="A83" s="126" t="s">
        <v>396</v>
      </c>
      <c r="B83" s="99" t="s">
        <v>249</v>
      </c>
      <c r="C83" s="99" t="s">
        <v>249</v>
      </c>
      <c r="D83" s="127" t="s">
        <v>250</v>
      </c>
      <c r="E83" s="126" t="s">
        <v>7</v>
      </c>
      <c r="F83" s="126" t="str">
        <f>CONCATENATE(A83,B83,C83,D83)</f>
        <v>22540003427803427801</v>
      </c>
      <c r="G83" s="127" t="s">
        <v>252</v>
      </c>
      <c r="H83" s="100" t="s">
        <v>82</v>
      </c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</row>
    <row r="84" spans="1:20" s="121" customFormat="1" x14ac:dyDescent="0.25">
      <c r="A84" s="86" t="s">
        <v>398</v>
      </c>
      <c r="B84" s="102"/>
      <c r="C84" s="102"/>
      <c r="D84" s="102"/>
      <c r="E84" s="86"/>
      <c r="F84" s="86"/>
      <c r="G84" s="102"/>
      <c r="H84" s="86" t="s">
        <v>130</v>
      </c>
      <c r="I84" s="86">
        <f t="shared" ref="I84:T84" si="46">SUM(I85)</f>
        <v>0</v>
      </c>
      <c r="J84" s="86">
        <f t="shared" si="46"/>
        <v>0</v>
      </c>
      <c r="K84" s="86">
        <f t="shared" si="46"/>
        <v>0</v>
      </c>
      <c r="L84" s="86">
        <f t="shared" si="46"/>
        <v>0</v>
      </c>
      <c r="M84" s="86">
        <f t="shared" si="46"/>
        <v>0</v>
      </c>
      <c r="N84" s="86">
        <f t="shared" si="46"/>
        <v>0</v>
      </c>
      <c r="O84" s="86">
        <f t="shared" si="46"/>
        <v>0</v>
      </c>
      <c r="P84" s="86">
        <f t="shared" si="46"/>
        <v>0</v>
      </c>
      <c r="Q84" s="86">
        <f t="shared" si="46"/>
        <v>0</v>
      </c>
      <c r="R84" s="86">
        <f t="shared" si="46"/>
        <v>0</v>
      </c>
      <c r="S84" s="86">
        <f t="shared" si="46"/>
        <v>0</v>
      </c>
      <c r="T84" s="86">
        <f t="shared" si="46"/>
        <v>0</v>
      </c>
    </row>
    <row r="85" spans="1:20" s="121" customFormat="1" x14ac:dyDescent="0.25">
      <c r="A85" s="124" t="s">
        <v>399</v>
      </c>
      <c r="B85" s="125"/>
      <c r="C85" s="125"/>
      <c r="D85" s="125"/>
      <c r="E85" s="124"/>
      <c r="F85" s="124"/>
      <c r="G85" s="125"/>
      <c r="H85" s="124" t="s">
        <v>130</v>
      </c>
      <c r="I85" s="124">
        <f t="shared" ref="I85:T85" si="47">SUM(I86:I86)</f>
        <v>0</v>
      </c>
      <c r="J85" s="124">
        <f t="shared" si="47"/>
        <v>0</v>
      </c>
      <c r="K85" s="124">
        <f t="shared" si="47"/>
        <v>0</v>
      </c>
      <c r="L85" s="124">
        <f t="shared" si="47"/>
        <v>0</v>
      </c>
      <c r="M85" s="124">
        <f t="shared" si="47"/>
        <v>0</v>
      </c>
      <c r="N85" s="124">
        <f t="shared" si="47"/>
        <v>0</v>
      </c>
      <c r="O85" s="124">
        <f t="shared" si="47"/>
        <v>0</v>
      </c>
      <c r="P85" s="124">
        <f t="shared" si="47"/>
        <v>0</v>
      </c>
      <c r="Q85" s="124">
        <f t="shared" si="47"/>
        <v>0</v>
      </c>
      <c r="R85" s="124">
        <f t="shared" si="47"/>
        <v>0</v>
      </c>
      <c r="S85" s="124">
        <f t="shared" si="47"/>
        <v>0</v>
      </c>
      <c r="T85" s="124">
        <f t="shared" si="47"/>
        <v>0</v>
      </c>
    </row>
    <row r="86" spans="1:20" s="130" customFormat="1" x14ac:dyDescent="0.25">
      <c r="A86" s="126" t="s">
        <v>399</v>
      </c>
      <c r="B86" s="99" t="s">
        <v>249</v>
      </c>
      <c r="C86" s="99" t="s">
        <v>249</v>
      </c>
      <c r="D86" s="127" t="s">
        <v>250</v>
      </c>
      <c r="E86" s="126" t="s">
        <v>7</v>
      </c>
      <c r="F86" s="126" t="str">
        <f>CONCATENATE(A86,B86,C86,D86)</f>
        <v>22550003427803427801</v>
      </c>
      <c r="G86" s="127" t="s">
        <v>252</v>
      </c>
      <c r="H86" s="100" t="s">
        <v>82</v>
      </c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</row>
    <row r="87" spans="1:20" s="121" customFormat="1" x14ac:dyDescent="0.25">
      <c r="A87" s="81">
        <v>226</v>
      </c>
      <c r="B87" s="104"/>
      <c r="C87" s="104"/>
      <c r="D87" s="104"/>
      <c r="E87" s="81"/>
      <c r="F87" s="81"/>
      <c r="G87" s="104"/>
      <c r="H87" s="81" t="s">
        <v>400</v>
      </c>
      <c r="I87" s="81">
        <f t="shared" ref="I87:T87" si="48">+I88</f>
        <v>0</v>
      </c>
      <c r="J87" s="81">
        <f t="shared" si="48"/>
        <v>0</v>
      </c>
      <c r="K87" s="81">
        <f t="shared" si="48"/>
        <v>0</v>
      </c>
      <c r="L87" s="81">
        <f t="shared" si="48"/>
        <v>0</v>
      </c>
      <c r="M87" s="81">
        <f t="shared" si="48"/>
        <v>0</v>
      </c>
      <c r="N87" s="81">
        <f t="shared" si="48"/>
        <v>0</v>
      </c>
      <c r="O87" s="81">
        <f t="shared" si="48"/>
        <v>0</v>
      </c>
      <c r="P87" s="81">
        <f t="shared" si="48"/>
        <v>0</v>
      </c>
      <c r="Q87" s="81">
        <f t="shared" si="48"/>
        <v>0</v>
      </c>
      <c r="R87" s="81">
        <f t="shared" si="48"/>
        <v>0</v>
      </c>
      <c r="S87" s="81">
        <f t="shared" si="48"/>
        <v>0</v>
      </c>
      <c r="T87" s="81">
        <f t="shared" si="48"/>
        <v>0</v>
      </c>
    </row>
    <row r="88" spans="1:20" x14ac:dyDescent="0.25">
      <c r="A88" s="134">
        <v>2260</v>
      </c>
      <c r="B88" s="135"/>
      <c r="C88" s="135"/>
      <c r="D88" s="135"/>
      <c r="E88" s="134"/>
      <c r="F88" s="134"/>
      <c r="G88" s="135"/>
      <c r="H88" s="134" t="s">
        <v>400</v>
      </c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</row>
  </sheetData>
  <sheetProtection insertRows="0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7.85546875" style="137" bestFit="1" customWidth="1"/>
    <col min="2" max="2" width="24.7109375" style="137" bestFit="1" customWidth="1"/>
    <col min="3" max="3" width="9.85546875" style="137" bestFit="1" customWidth="1"/>
    <col min="4" max="4" width="32.140625" style="137" customWidth="1"/>
    <col min="5" max="5" width="7.7109375" style="137" bestFit="1" customWidth="1"/>
    <col min="6" max="6" width="8" style="137" bestFit="1" customWidth="1"/>
    <col min="7" max="8" width="10" style="137" bestFit="1" customWidth="1"/>
    <col min="9" max="10" width="7.7109375" style="137" bestFit="1" customWidth="1"/>
    <col min="11" max="11" width="6.7109375" style="137" bestFit="1" customWidth="1"/>
    <col min="12" max="12" width="8.85546875" style="137" bestFit="1" customWidth="1"/>
    <col min="13" max="13" width="11.42578125" style="137"/>
    <col min="14" max="14" width="8.140625" style="137" bestFit="1" customWidth="1"/>
    <col min="15" max="15" width="11" style="137" bestFit="1" customWidth="1"/>
    <col min="16" max="16" width="10.140625" style="137" bestFit="1" customWidth="1"/>
    <col min="17" max="16384" width="11.42578125" style="137"/>
  </cols>
  <sheetData>
    <row r="1" spans="1:16" x14ac:dyDescent="0.25">
      <c r="A1" s="137" t="s">
        <v>231</v>
      </c>
      <c r="B1" s="137" t="s">
        <v>232</v>
      </c>
      <c r="C1" s="137" t="s">
        <v>233</v>
      </c>
      <c r="D1" s="137" t="s">
        <v>234</v>
      </c>
      <c r="E1" s="137" t="s">
        <v>235</v>
      </c>
      <c r="F1" s="137" t="s">
        <v>236</v>
      </c>
      <c r="G1" s="137" t="s">
        <v>237</v>
      </c>
      <c r="H1" s="137" t="s">
        <v>238</v>
      </c>
      <c r="I1" s="137" t="s">
        <v>239</v>
      </c>
      <c r="J1" s="137" t="s">
        <v>240</v>
      </c>
      <c r="K1" s="137" t="s">
        <v>241</v>
      </c>
      <c r="L1" s="137" t="s">
        <v>242</v>
      </c>
      <c r="M1" s="137" t="s">
        <v>243</v>
      </c>
      <c r="N1" s="137" t="s">
        <v>244</v>
      </c>
      <c r="O1" s="137" t="s">
        <v>245</v>
      </c>
      <c r="P1" s="137" t="s">
        <v>246</v>
      </c>
    </row>
    <row r="2" spans="1:16" x14ac:dyDescent="0.25">
      <c r="A2" s="137" t="s">
        <v>251</v>
      </c>
      <c r="B2" s="137" t="s">
        <v>401</v>
      </c>
      <c r="C2" s="137" t="s">
        <v>252</v>
      </c>
      <c r="D2" s="137" t="s">
        <v>82</v>
      </c>
      <c r="E2" s="137">
        <v>50000</v>
      </c>
      <c r="F2" s="137">
        <v>50000</v>
      </c>
      <c r="G2" s="137">
        <v>50000</v>
      </c>
      <c r="H2" s="137">
        <v>50000</v>
      </c>
      <c r="I2" s="137">
        <v>50000</v>
      </c>
      <c r="J2" s="137">
        <v>50000</v>
      </c>
      <c r="K2" s="137">
        <v>50000</v>
      </c>
      <c r="L2" s="137">
        <v>50000</v>
      </c>
      <c r="M2" s="137">
        <v>50000</v>
      </c>
      <c r="N2" s="137">
        <v>50000</v>
      </c>
      <c r="O2" s="137">
        <v>0</v>
      </c>
      <c r="P2" s="137">
        <v>0</v>
      </c>
    </row>
    <row r="3" spans="1:16" x14ac:dyDescent="0.25">
      <c r="A3" s="137" t="s">
        <v>251</v>
      </c>
      <c r="B3" s="137" t="s">
        <v>402</v>
      </c>
      <c r="C3" s="137" t="s">
        <v>252</v>
      </c>
      <c r="D3" s="137" t="s">
        <v>82</v>
      </c>
      <c r="E3" s="137">
        <v>432000</v>
      </c>
      <c r="F3" s="137">
        <v>432000</v>
      </c>
      <c r="G3" s="137">
        <v>432000</v>
      </c>
      <c r="H3" s="137">
        <v>432000</v>
      </c>
      <c r="I3" s="137">
        <v>432000</v>
      </c>
      <c r="J3" s="137">
        <v>432000</v>
      </c>
      <c r="K3" s="137">
        <v>0</v>
      </c>
      <c r="L3" s="137">
        <v>432000</v>
      </c>
      <c r="M3" s="137">
        <v>432000</v>
      </c>
      <c r="N3" s="137">
        <v>432000</v>
      </c>
      <c r="O3" s="137">
        <v>432000</v>
      </c>
      <c r="P3" s="137">
        <v>0</v>
      </c>
    </row>
    <row r="4" spans="1:16" x14ac:dyDescent="0.25">
      <c r="A4" s="137" t="s">
        <v>251</v>
      </c>
      <c r="B4" s="137" t="s">
        <v>403</v>
      </c>
      <c r="C4" s="137" t="s">
        <v>252</v>
      </c>
      <c r="D4" s="137" t="s">
        <v>82</v>
      </c>
      <c r="E4" s="137">
        <v>50000</v>
      </c>
      <c r="F4" s="137">
        <v>50000</v>
      </c>
      <c r="G4" s="137">
        <v>50000</v>
      </c>
      <c r="H4" s="137">
        <v>50000</v>
      </c>
      <c r="I4" s="137">
        <v>50000</v>
      </c>
      <c r="J4" s="137">
        <v>50000</v>
      </c>
      <c r="K4" s="137">
        <v>50000</v>
      </c>
      <c r="L4" s="137">
        <v>50000</v>
      </c>
      <c r="M4" s="137">
        <v>50000</v>
      </c>
      <c r="N4" s="137">
        <v>50000</v>
      </c>
      <c r="O4" s="137">
        <v>0</v>
      </c>
      <c r="P4" s="137">
        <v>0</v>
      </c>
    </row>
    <row r="5" spans="1:16" x14ac:dyDescent="0.25">
      <c r="A5" s="137" t="s">
        <v>251</v>
      </c>
      <c r="B5" s="137" t="s">
        <v>404</v>
      </c>
      <c r="C5" s="137" t="s">
        <v>252</v>
      </c>
      <c r="D5" s="137" t="s">
        <v>82</v>
      </c>
      <c r="E5" s="137">
        <v>0</v>
      </c>
      <c r="F5" s="137">
        <v>0</v>
      </c>
      <c r="G5" s="137">
        <v>0</v>
      </c>
      <c r="H5" s="137">
        <v>83796672</v>
      </c>
      <c r="I5" s="137">
        <v>0</v>
      </c>
      <c r="J5" s="137">
        <v>0</v>
      </c>
      <c r="K5" s="137">
        <v>0</v>
      </c>
      <c r="L5" s="137">
        <v>0</v>
      </c>
      <c r="M5" s="137">
        <v>0</v>
      </c>
      <c r="N5" s="137">
        <v>0</v>
      </c>
      <c r="O5" s="137">
        <v>0</v>
      </c>
      <c r="P5" s="137">
        <v>0</v>
      </c>
    </row>
    <row r="6" spans="1:16" x14ac:dyDescent="0.25">
      <c r="A6" s="137" t="s">
        <v>7</v>
      </c>
      <c r="B6" s="137" t="s">
        <v>405</v>
      </c>
      <c r="C6" s="137" t="s">
        <v>252</v>
      </c>
      <c r="D6" s="137" t="s">
        <v>82</v>
      </c>
      <c r="E6" s="137">
        <v>0</v>
      </c>
      <c r="F6" s="137">
        <v>0</v>
      </c>
      <c r="G6" s="137">
        <v>18000000</v>
      </c>
      <c r="H6" s="137">
        <v>65796672</v>
      </c>
      <c r="I6" s="137">
        <v>0</v>
      </c>
      <c r="J6" s="137">
        <v>0</v>
      </c>
      <c r="K6" s="137">
        <v>0</v>
      </c>
      <c r="L6" s="137">
        <v>0</v>
      </c>
      <c r="M6" s="137">
        <v>0</v>
      </c>
      <c r="N6" s="137">
        <v>0</v>
      </c>
      <c r="O6" s="137">
        <v>0</v>
      </c>
      <c r="P6" s="137">
        <v>0</v>
      </c>
    </row>
    <row r="7" spans="1:16" x14ac:dyDescent="0.25">
      <c r="A7" s="137" t="s">
        <v>7</v>
      </c>
      <c r="B7" s="137" t="s">
        <v>406</v>
      </c>
      <c r="C7" s="137" t="s">
        <v>252</v>
      </c>
      <c r="D7" s="137" t="s">
        <v>82</v>
      </c>
      <c r="E7" s="137">
        <v>80000</v>
      </c>
      <c r="F7" s="137">
        <v>80000</v>
      </c>
      <c r="G7" s="137">
        <v>80000</v>
      </c>
      <c r="H7" s="137">
        <v>80000</v>
      </c>
      <c r="I7" s="137">
        <v>80000</v>
      </c>
      <c r="J7" s="137">
        <v>80000</v>
      </c>
      <c r="K7" s="137">
        <v>80000</v>
      </c>
      <c r="L7" s="137">
        <v>80000</v>
      </c>
      <c r="M7" s="137">
        <v>80000</v>
      </c>
      <c r="N7" s="137">
        <v>80000</v>
      </c>
      <c r="O7" s="137">
        <v>0</v>
      </c>
      <c r="P7" s="137">
        <v>0</v>
      </c>
    </row>
    <row r="8" spans="1:16" x14ac:dyDescent="0.25">
      <c r="A8" s="137" t="s">
        <v>7</v>
      </c>
      <c r="B8" s="137" t="s">
        <v>407</v>
      </c>
      <c r="C8" s="137" t="s">
        <v>252</v>
      </c>
      <c r="D8" s="137" t="s">
        <v>82</v>
      </c>
      <c r="E8" s="137">
        <v>0</v>
      </c>
      <c r="F8" s="137">
        <v>720000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</row>
    <row r="9" spans="1:16" x14ac:dyDescent="0.25">
      <c r="A9" s="137" t="s">
        <v>7</v>
      </c>
      <c r="B9" s="137" t="s">
        <v>408</v>
      </c>
      <c r="C9" s="137" t="s">
        <v>252</v>
      </c>
      <c r="D9" s="137" t="s">
        <v>82</v>
      </c>
      <c r="E9" s="137">
        <v>0</v>
      </c>
      <c r="F9" s="137">
        <v>0</v>
      </c>
      <c r="G9" s="137">
        <v>300000</v>
      </c>
      <c r="H9" s="137">
        <v>0</v>
      </c>
      <c r="I9" s="137">
        <v>0</v>
      </c>
      <c r="J9" s="137">
        <v>0</v>
      </c>
      <c r="K9" s="137">
        <v>0</v>
      </c>
      <c r="L9" s="137">
        <v>3500000</v>
      </c>
      <c r="M9" s="137">
        <v>0</v>
      </c>
      <c r="N9" s="137">
        <v>0</v>
      </c>
      <c r="O9" s="137">
        <v>0</v>
      </c>
      <c r="P9" s="13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D4" sqref="D4"/>
    </sheetView>
  </sheetViews>
  <sheetFormatPr baseColWidth="10" defaultRowHeight="15" x14ac:dyDescent="0.25"/>
  <cols>
    <col min="1" max="1" width="2" bestFit="1" customWidth="1"/>
    <col min="2" max="2" width="22.28515625" bestFit="1" customWidth="1"/>
    <col min="3" max="3" width="6" bestFit="1" customWidth="1"/>
    <col min="4" max="4" width="19.42578125" bestFit="1" customWidth="1"/>
    <col min="5" max="5" width="6" bestFit="1" customWidth="1"/>
    <col min="6" max="7" width="7" bestFit="1" customWidth="1"/>
    <col min="8" max="8" width="9" bestFit="1" customWidth="1"/>
    <col min="9" max="10" width="8" bestFit="1" customWidth="1"/>
    <col min="11" max="11" width="7" bestFit="1" customWidth="1"/>
    <col min="12" max="12" width="8" bestFit="1" customWidth="1"/>
    <col min="13" max="14" width="7" bestFit="1" customWidth="1"/>
    <col min="15" max="15" width="8" bestFit="1" customWidth="1"/>
    <col min="16" max="16" width="2" bestFit="1" customWidth="1"/>
  </cols>
  <sheetData>
    <row r="1" spans="1:16" x14ac:dyDescent="0.25">
      <c r="A1" t="s">
        <v>251</v>
      </c>
      <c r="B1" t="s">
        <v>401</v>
      </c>
      <c r="C1" t="s">
        <v>252</v>
      </c>
      <c r="D1" t="s">
        <v>82</v>
      </c>
      <c r="E1">
        <v>50000</v>
      </c>
      <c r="F1">
        <v>50000</v>
      </c>
      <c r="G1">
        <v>50000</v>
      </c>
      <c r="H1">
        <v>50000</v>
      </c>
      <c r="I1">
        <v>50000</v>
      </c>
      <c r="J1">
        <v>50000</v>
      </c>
      <c r="K1">
        <v>50000</v>
      </c>
      <c r="L1">
        <v>50000</v>
      </c>
      <c r="M1">
        <v>50000</v>
      </c>
      <c r="N1">
        <v>50000</v>
      </c>
      <c r="O1">
        <v>0</v>
      </c>
      <c r="P1">
        <v>0</v>
      </c>
    </row>
    <row r="2" spans="1:16" x14ac:dyDescent="0.25">
      <c r="A2" t="s">
        <v>251</v>
      </c>
      <c r="B2" t="s">
        <v>402</v>
      </c>
      <c r="C2" t="s">
        <v>252</v>
      </c>
      <c r="D2" t="s">
        <v>82</v>
      </c>
      <c r="E2" s="145">
        <v>0</v>
      </c>
      <c r="F2">
        <v>380000</v>
      </c>
      <c r="G2">
        <v>380000</v>
      </c>
      <c r="H2">
        <v>380000</v>
      </c>
      <c r="I2">
        <v>380000</v>
      </c>
      <c r="J2">
        <v>380000</v>
      </c>
      <c r="K2">
        <v>380000</v>
      </c>
      <c r="L2">
        <v>380000</v>
      </c>
      <c r="M2">
        <v>380000</v>
      </c>
      <c r="N2">
        <v>380000</v>
      </c>
      <c r="O2">
        <v>0</v>
      </c>
      <c r="P2">
        <v>0</v>
      </c>
    </row>
    <row r="3" spans="1:16" x14ac:dyDescent="0.25">
      <c r="A3" t="s">
        <v>251</v>
      </c>
      <c r="B3" t="s">
        <v>404</v>
      </c>
      <c r="C3" t="s">
        <v>252</v>
      </c>
      <c r="D3" t="s">
        <v>82</v>
      </c>
      <c r="E3" s="145">
        <v>0</v>
      </c>
      <c r="F3" s="145">
        <v>0</v>
      </c>
      <c r="G3" s="145">
        <v>0</v>
      </c>
      <c r="H3">
        <v>78293165</v>
      </c>
      <c r="I3" s="145">
        <v>0</v>
      </c>
      <c r="J3" s="145">
        <v>0</v>
      </c>
      <c r="K3" s="145">
        <v>0</v>
      </c>
      <c r="L3" s="145">
        <v>0</v>
      </c>
      <c r="M3" s="145">
        <v>0</v>
      </c>
      <c r="N3" s="145">
        <v>0</v>
      </c>
      <c r="O3">
        <v>0</v>
      </c>
      <c r="P3">
        <v>0</v>
      </c>
    </row>
    <row r="4" spans="1:16" x14ac:dyDescent="0.25">
      <c r="A4" t="s">
        <v>7</v>
      </c>
      <c r="B4" t="s">
        <v>416</v>
      </c>
      <c r="C4" t="s">
        <v>252</v>
      </c>
      <c r="D4" t="s">
        <v>82</v>
      </c>
      <c r="E4" s="145">
        <v>0</v>
      </c>
      <c r="F4" s="145">
        <v>0</v>
      </c>
      <c r="G4" s="145">
        <v>0</v>
      </c>
      <c r="H4">
        <v>437500</v>
      </c>
      <c r="I4">
        <v>437500</v>
      </c>
      <c r="J4">
        <v>437500</v>
      </c>
      <c r="K4">
        <v>437500</v>
      </c>
      <c r="L4">
        <v>437500</v>
      </c>
      <c r="M4">
        <v>437500</v>
      </c>
      <c r="N4">
        <v>437500</v>
      </c>
      <c r="O4">
        <v>437500</v>
      </c>
      <c r="P4">
        <v>0</v>
      </c>
    </row>
    <row r="5" spans="1:16" x14ac:dyDescent="0.25">
      <c r="A5" t="s">
        <v>7</v>
      </c>
      <c r="B5" t="s">
        <v>405</v>
      </c>
      <c r="C5" t="s">
        <v>252</v>
      </c>
      <c r="D5" t="s">
        <v>82</v>
      </c>
      <c r="E5" s="145">
        <v>0</v>
      </c>
      <c r="F5" s="145">
        <v>0</v>
      </c>
      <c r="G5" s="145">
        <v>0</v>
      </c>
      <c r="H5">
        <v>26000000</v>
      </c>
      <c r="I5">
        <v>5000000</v>
      </c>
      <c r="J5">
        <v>6700000</v>
      </c>
      <c r="K5" s="145">
        <v>0</v>
      </c>
      <c r="L5" s="145">
        <v>0</v>
      </c>
      <c r="M5">
        <v>500000</v>
      </c>
      <c r="N5" s="145">
        <v>0</v>
      </c>
      <c r="O5">
        <v>0</v>
      </c>
      <c r="P5">
        <v>0</v>
      </c>
    </row>
    <row r="6" spans="1:16" x14ac:dyDescent="0.25">
      <c r="A6" t="s">
        <v>7</v>
      </c>
      <c r="B6" t="s">
        <v>417</v>
      </c>
      <c r="C6" t="s">
        <v>252</v>
      </c>
      <c r="D6" t="s">
        <v>82</v>
      </c>
      <c r="E6" s="145">
        <v>0</v>
      </c>
      <c r="F6" s="145">
        <v>0</v>
      </c>
      <c r="G6" s="145">
        <v>0</v>
      </c>
      <c r="H6">
        <v>2000000</v>
      </c>
      <c r="I6">
        <v>3500000</v>
      </c>
      <c r="J6">
        <v>5000000</v>
      </c>
      <c r="K6" s="145">
        <v>0</v>
      </c>
      <c r="L6" s="145">
        <v>0</v>
      </c>
      <c r="M6" s="145">
        <v>0</v>
      </c>
      <c r="N6" s="145">
        <v>0</v>
      </c>
      <c r="O6">
        <v>0</v>
      </c>
      <c r="P6">
        <v>0</v>
      </c>
    </row>
    <row r="7" spans="1:16" x14ac:dyDescent="0.25">
      <c r="A7" t="s">
        <v>7</v>
      </c>
      <c r="B7" t="s">
        <v>418</v>
      </c>
      <c r="C7" t="s">
        <v>252</v>
      </c>
      <c r="D7" t="s">
        <v>82</v>
      </c>
      <c r="E7" s="145">
        <v>0</v>
      </c>
      <c r="F7" s="145">
        <v>0</v>
      </c>
      <c r="G7" s="145">
        <v>0</v>
      </c>
      <c r="H7">
        <v>8600000</v>
      </c>
      <c r="I7">
        <v>3000000</v>
      </c>
      <c r="J7">
        <v>1240000</v>
      </c>
      <c r="K7" s="145">
        <v>0</v>
      </c>
      <c r="L7" s="145">
        <v>0</v>
      </c>
      <c r="M7" s="145">
        <v>0</v>
      </c>
      <c r="N7" s="145">
        <v>0</v>
      </c>
      <c r="O7">
        <v>0</v>
      </c>
      <c r="P7">
        <v>0</v>
      </c>
    </row>
    <row r="8" spans="1:16" x14ac:dyDescent="0.25">
      <c r="A8" t="s">
        <v>7</v>
      </c>
      <c r="B8" t="s">
        <v>419</v>
      </c>
      <c r="C8" t="s">
        <v>252</v>
      </c>
      <c r="D8" t="s">
        <v>82</v>
      </c>
      <c r="E8" s="145">
        <v>0</v>
      </c>
      <c r="F8" s="145">
        <v>0</v>
      </c>
      <c r="G8" s="145">
        <v>0</v>
      </c>
      <c r="H8">
        <v>7500000</v>
      </c>
      <c r="I8">
        <v>2000000</v>
      </c>
      <c r="J8" s="145">
        <v>0</v>
      </c>
      <c r="K8" s="145">
        <v>0</v>
      </c>
      <c r="L8" s="145">
        <v>0</v>
      </c>
      <c r="M8">
        <v>160000</v>
      </c>
      <c r="N8" s="145">
        <v>0</v>
      </c>
      <c r="O8">
        <v>1000000</v>
      </c>
      <c r="P8">
        <v>0</v>
      </c>
    </row>
    <row r="9" spans="1:16" x14ac:dyDescent="0.25">
      <c r="A9" t="s">
        <v>7</v>
      </c>
      <c r="B9" t="s">
        <v>406</v>
      </c>
      <c r="C9" t="s">
        <v>252</v>
      </c>
      <c r="D9" t="s">
        <v>82</v>
      </c>
      <c r="E9" s="145">
        <v>0</v>
      </c>
      <c r="F9" s="145">
        <v>0</v>
      </c>
      <c r="G9" s="145">
        <v>0</v>
      </c>
      <c r="H9">
        <v>900000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>
        <v>0</v>
      </c>
      <c r="P9">
        <v>0</v>
      </c>
    </row>
    <row r="10" spans="1:16" x14ac:dyDescent="0.25">
      <c r="A10" t="s">
        <v>7</v>
      </c>
      <c r="B10" t="s">
        <v>420</v>
      </c>
      <c r="C10" t="s">
        <v>252</v>
      </c>
      <c r="D10" t="s">
        <v>82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>
        <v>2593165</v>
      </c>
      <c r="P10">
        <v>0</v>
      </c>
    </row>
    <row r="11" spans="1:16" x14ac:dyDescent="0.25">
      <c r="A11" t="s">
        <v>7</v>
      </c>
      <c r="B11" t="s">
        <v>407</v>
      </c>
      <c r="C11" t="s">
        <v>252</v>
      </c>
      <c r="D11" t="s">
        <v>82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>
        <v>500000</v>
      </c>
      <c r="K11" s="145">
        <v>0</v>
      </c>
      <c r="L11" s="145">
        <v>0</v>
      </c>
      <c r="M11" s="145">
        <v>0</v>
      </c>
      <c r="N11" s="145">
        <v>0</v>
      </c>
      <c r="O11">
        <v>0</v>
      </c>
      <c r="P11">
        <v>0</v>
      </c>
    </row>
    <row r="12" spans="1:16" x14ac:dyDescent="0.25">
      <c r="A12" t="s">
        <v>7</v>
      </c>
      <c r="B12" t="s">
        <v>408</v>
      </c>
      <c r="C12" t="s">
        <v>252</v>
      </c>
      <c r="D12" t="s">
        <v>82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>
        <v>2520000</v>
      </c>
      <c r="M12" s="145">
        <v>0</v>
      </c>
      <c r="N12" s="145">
        <v>0</v>
      </c>
      <c r="O12">
        <v>0</v>
      </c>
      <c r="P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INGRESOS</vt:lpstr>
      <vt:lpstr>EGRESOS</vt:lpstr>
      <vt:lpstr>PLAN ANUAL ADQUISIONES</vt:lpstr>
      <vt:lpstr>F.Ingresos</vt:lpstr>
      <vt:lpstr>F.Egresos</vt:lpstr>
      <vt:lpstr>Muestra2016</vt:lpstr>
      <vt:lpstr>Resumen2017</vt:lpstr>
      <vt:lpstr>EGRESOS!Área_de_impresión</vt:lpstr>
      <vt:lpstr>INGRESOS!Área_de_impresión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CONTABILIDAD</cp:lastModifiedBy>
  <cp:lastPrinted>2010-01-01T05:18:19Z</cp:lastPrinted>
  <dcterms:created xsi:type="dcterms:W3CDTF">2015-11-27T19:47:58Z</dcterms:created>
  <dcterms:modified xsi:type="dcterms:W3CDTF">2018-11-26T09:47:06Z</dcterms:modified>
</cp:coreProperties>
</file>